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270" windowHeight="4425" tabRatio="720" activeTab="1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sheet'!$A$2:$H$64</definedName>
    <definedName name="_xlnm.Print_Area" localSheetId="3">'Cash flow'!$A$1:$F$63</definedName>
    <definedName name="_xlnm.Print_Area" localSheetId="2">'Changes in equity'!$A$2:$J$80</definedName>
    <definedName name="_xlnm.Print_Area" localSheetId="0">'Income statement '!$A$2:$H$65</definedName>
    <definedName name="Z_E20F9847_0E72_4B29_A8AC_46822D5A4336_.wvu.PrintArea" localSheetId="1" hidden="1">'Balance sheet'!$A$2:$H$53</definedName>
    <definedName name="Z_E20F9847_0E72_4B29_A8AC_46822D5A4336_.wvu.PrintArea" localSheetId="3" hidden="1">'Cash flow'!$A$1:$D$63</definedName>
    <definedName name="Z_E20F9847_0E72_4B29_A8AC_46822D5A4336_.wvu.PrintArea" localSheetId="2" hidden="1">'Changes in equity'!$A$2:$J$91</definedName>
    <definedName name="Z_E20F9847_0E72_4B29_A8AC_46822D5A4336_.wvu.PrintArea" localSheetId="0" hidden="1">'Income statement '!$A$2:$H$65</definedName>
  </definedNames>
  <calcPr fullCalcOnLoad="1"/>
</workbook>
</file>

<file path=xl/sharedStrings.xml><?xml version="1.0" encoding="utf-8"?>
<sst xmlns="http://schemas.openxmlformats.org/spreadsheetml/2006/main" count="180" uniqueCount="137">
  <si>
    <t>Minority interests</t>
  </si>
  <si>
    <t>RM’000</t>
  </si>
  <si>
    <t>Investment in associated companies</t>
  </si>
  <si>
    <t>Borrowings</t>
  </si>
  <si>
    <t>Term loans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</si>
  <si>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</si>
  <si>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</si>
  <si>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</si>
  <si>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</si>
  <si>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</si>
  <si>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</si>
  <si>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</si>
  <si>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</si>
  <si>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</si>
  <si>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</si>
  <si>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</si>
  <si>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</si>
  <si>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</si>
  <si>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</si>
  <si>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</si>
  <si>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</si>
  <si>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</si>
  <si>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</si>
  <si>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</si>
  <si>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</si>
  <si>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</si>
  <si>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</si>
  <si>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</si>
  <si>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</si>
  <si>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</si>
  <si>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</si>
  <si>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</si>
  <si>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</si>
  <si>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</si>
  <si>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</si>
  <si>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</si>
  <si>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</si>
  <si>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</si>
  <si>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</si>
  <si>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</si>
  <si>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</si>
  <si>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</si>
  <si>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</si>
  <si>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</si>
  <si>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</si>
  <si>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</si>
  <si>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</si>
  <si>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</si>
  <si>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</si>
  <si>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</si>
  <si>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</si>
  <si>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</si>
  <si>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</si>
  <si>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</si>
  <si>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</si>
  <si>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</si>
  <si>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</si>
  <si>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</si>
  <si>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</si>
  <si>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</si>
  <si>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</si>
  <si>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>Goodwill</t>
  </si>
  <si>
    <t xml:space="preserve">  differences </t>
  </si>
  <si>
    <t>Capital*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</si>
  <si>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</si>
  <si>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</si>
  <si>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</si>
  <si>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</si>
  <si>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</si>
  <si>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</si>
  <si>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Net cash used in operating activities</t>
  </si>
  <si>
    <t>Cash flows from investing activities</t>
  </si>
  <si>
    <t>Cash flows from financing activities</t>
  </si>
  <si>
    <t>Drawdown of term loans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</si>
  <si>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</si>
  <si>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</si>
  <si>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</si>
  <si>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</si>
  <si>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Condensed Consolidated Income Statements</t>
  </si>
  <si>
    <t>Capital**</t>
  </si>
  <si>
    <t>** - The non-distributable capital reserves mainly consist of share premium of another company that</t>
  </si>
  <si>
    <t xml:space="preserve">       merged with the Group in 1976.</t>
  </si>
  <si>
    <t>Non current liabilities</t>
  </si>
  <si>
    <t>Deposits, bank and cash balances</t>
  </si>
  <si>
    <t>Investment in jointly controlled entities</t>
  </si>
  <si>
    <t xml:space="preserve">Net tangible assets </t>
  </si>
  <si>
    <t>Amount due from associated companies</t>
  </si>
  <si>
    <t>(Audited)</t>
  </si>
  <si>
    <t>Proceeds from sale of investments</t>
  </si>
  <si>
    <t>(Unaudited)</t>
  </si>
  <si>
    <t>Net current assets</t>
  </si>
  <si>
    <t>Condensed Consolidated Balance Sheet</t>
  </si>
  <si>
    <t>- associates</t>
  </si>
  <si>
    <t xml:space="preserve">Net change in current liabilities </t>
  </si>
  <si>
    <t>Condensed Unaudited Consolidated Cash Flow Statement</t>
  </si>
  <si>
    <t xml:space="preserve">  for the period</t>
  </si>
  <si>
    <t>Net cash generated from investing activities</t>
  </si>
  <si>
    <t>Net cash used in financing activities</t>
  </si>
  <si>
    <t>Net increase in cash and cash equivalents</t>
  </si>
  <si>
    <t>Designated accounts</t>
  </si>
  <si>
    <t>Pledge deposits</t>
  </si>
  <si>
    <t>Share of results in associates and jointly controlled entities</t>
  </si>
  <si>
    <t>Repayment of term loans</t>
  </si>
  <si>
    <t xml:space="preserve"> </t>
  </si>
  <si>
    <t xml:space="preserve">  jointly controlled entities</t>
  </si>
  <si>
    <t xml:space="preserve">  associated companies and </t>
  </si>
  <si>
    <t xml:space="preserve"> per share (sen) @</t>
  </si>
  <si>
    <t>31.12.04</t>
  </si>
  <si>
    <t>- subsidiaries</t>
  </si>
  <si>
    <t>Intellectual property</t>
  </si>
  <si>
    <t>For the period ended 31 March 2005</t>
  </si>
  <si>
    <t>31.03.05</t>
  </si>
  <si>
    <t>31.03.04</t>
  </si>
  <si>
    <t>Marketable securities</t>
  </si>
  <si>
    <t>Quarterly report on unaudited consolidated results</t>
  </si>
  <si>
    <t>Condensed Unaudited Consolidated Statement of Changes in Equity</t>
  </si>
  <si>
    <t>As at 31 March 2005</t>
  </si>
  <si>
    <t>At 1 January 2005</t>
  </si>
  <si>
    <t xml:space="preserve">  Others </t>
  </si>
  <si>
    <t>At 31 March  2005</t>
  </si>
  <si>
    <t xml:space="preserve">3 months </t>
  </si>
  <si>
    <t>quarter ended</t>
  </si>
  <si>
    <t xml:space="preserve">2 months </t>
  </si>
  <si>
    <t>Cumulative</t>
  </si>
  <si>
    <t>3 months</t>
  </si>
  <si>
    <t>2 months</t>
  </si>
  <si>
    <t xml:space="preserve">  Gain on disposal of investments</t>
  </si>
  <si>
    <t>Deferred tax assets</t>
  </si>
  <si>
    <t>Deferred tax liabilities</t>
  </si>
  <si>
    <t>*  - The distributable capital reserves represent mainly the net gain from disposals of investments.</t>
  </si>
  <si>
    <t xml:space="preserve"> in an existing subsidiary</t>
  </si>
  <si>
    <t>At 1 February 2004</t>
  </si>
  <si>
    <t>At 31 March  2004</t>
  </si>
  <si>
    <t>Bank overdrafts</t>
  </si>
  <si>
    <t>31.3.04</t>
  </si>
  <si>
    <t>Pledged deposits</t>
  </si>
  <si>
    <t>Increase in equity interest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</si>
</sst>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0" fillId="0" borderId="0" xfId="15" applyNumberFormat="1" applyFont="1" applyAlignment="1">
      <alignment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Border="1" applyAlignment="1">
      <alignment vertical="center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43" fontId="7" fillId="0" borderId="0" xfId="15" applyFont="1" applyBorder="1" applyAlignment="1">
      <alignment vertical="center"/>
    </xf>
    <xf numFmtId="43" fontId="6" fillId="0" borderId="0" xfId="15" applyFont="1" applyAlignment="1">
      <alignment horizontal="left"/>
    </xf>
    <xf numFmtId="179" fontId="7" fillId="0" borderId="0" xfId="15" applyNumberFormat="1" applyFont="1" applyFill="1" applyAlignment="1">
      <alignment horizontal="right" vertical="center"/>
    </xf>
    <xf numFmtId="43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12" fillId="0" borderId="0" xfId="0" applyNumberFormat="1" applyFont="1" applyBorder="1" applyAlignment="1">
      <alignment horizontal="center" vertical="center"/>
    </xf>
    <xf numFmtId="179" fontId="6" fillId="0" borderId="2" xfId="15" applyNumberFormat="1" applyFont="1" applyBorder="1" applyAlignment="1">
      <alignment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workbookViewId="0" topLeftCell="A40">
      <selection activeCell="F56" sqref="F56"/>
    </sheetView>
  </sheetViews>
  <sheetFormatPr defaultColWidth="9.140625" defaultRowHeight="12.75"/>
  <cols>
    <col min="1" max="1" width="38.7109375" style="1" customWidth="1"/>
    <col min="2" max="2" width="14.57421875" style="11" customWidth="1"/>
    <col min="3" max="3" width="1.7109375" style="10" customWidth="1"/>
    <col min="4" max="4" width="14.57421875" style="11" customWidth="1"/>
    <col min="5" max="5" width="1.7109375" style="10" customWidth="1"/>
    <col min="6" max="6" width="14.57421875" style="11" customWidth="1"/>
    <col min="7" max="7" width="1.7109375" style="10" customWidth="1"/>
    <col min="8" max="8" width="14.57421875" style="11" customWidth="1"/>
    <col min="9" max="9" width="11.28125" style="1" bestFit="1" customWidth="1"/>
    <col min="10" max="16384" width="9.140625" style="1" customWidth="1"/>
  </cols>
  <sheetData>
    <row r="2" spans="1:8" ht="19.5">
      <c r="A2" s="19" t="s">
        <v>78</v>
      </c>
      <c r="G2" s="97"/>
      <c r="H2" s="97"/>
    </row>
    <row r="3" spans="1:8" ht="19.5">
      <c r="A3" s="19" t="s">
        <v>114</v>
      </c>
      <c r="G3" s="97"/>
      <c r="H3" s="97"/>
    </row>
    <row r="4" spans="1:9" ht="19.5">
      <c r="A4" s="19" t="s">
        <v>110</v>
      </c>
      <c r="B4" s="10"/>
      <c r="D4" s="10"/>
      <c r="F4" s="10"/>
      <c r="H4" s="10"/>
      <c r="I4" s="2"/>
    </row>
    <row r="5" spans="1:9" ht="15" customHeight="1">
      <c r="A5" s="19"/>
      <c r="B5" s="10"/>
      <c r="D5" s="10"/>
      <c r="F5" s="1"/>
      <c r="H5" s="62"/>
      <c r="I5" s="2"/>
    </row>
    <row r="6" spans="1:9" s="12" customFormat="1" ht="13.5">
      <c r="A6" s="50"/>
      <c r="B6" s="62" t="s">
        <v>120</v>
      </c>
      <c r="C6" s="67"/>
      <c r="D6" s="62" t="s">
        <v>122</v>
      </c>
      <c r="E6" s="67"/>
      <c r="F6" s="62" t="s">
        <v>123</v>
      </c>
      <c r="G6" s="67"/>
      <c r="H6" s="62" t="s">
        <v>123</v>
      </c>
      <c r="I6" s="51"/>
    </row>
    <row r="7" spans="1:9" s="12" customFormat="1" ht="13.5">
      <c r="A7" s="50"/>
      <c r="B7" s="61" t="s">
        <v>121</v>
      </c>
      <c r="D7" s="61" t="s">
        <v>121</v>
      </c>
      <c r="E7" s="61"/>
      <c r="F7" s="61" t="s">
        <v>124</v>
      </c>
      <c r="H7" s="61" t="s">
        <v>125</v>
      </c>
      <c r="I7" s="51"/>
    </row>
    <row r="8" spans="2:8" s="12" customFormat="1" ht="13.5">
      <c r="B8" s="61" t="s">
        <v>111</v>
      </c>
      <c r="C8" s="63"/>
      <c r="D8" s="61" t="s">
        <v>112</v>
      </c>
      <c r="E8" s="63"/>
      <c r="F8" s="61" t="s">
        <v>111</v>
      </c>
      <c r="G8" s="48"/>
      <c r="H8" s="61" t="s">
        <v>112</v>
      </c>
    </row>
    <row r="9" spans="1:8" s="12" customFormat="1" ht="13.5">
      <c r="A9" s="13"/>
      <c r="B9" s="48" t="s">
        <v>7</v>
      </c>
      <c r="C9" s="48"/>
      <c r="D9" s="48" t="s">
        <v>7</v>
      </c>
      <c r="E9" s="48"/>
      <c r="F9" s="48" t="s">
        <v>7</v>
      </c>
      <c r="G9" s="48"/>
      <c r="H9" s="48" t="s">
        <v>7</v>
      </c>
    </row>
    <row r="10" spans="1:8" s="12" customFormat="1" ht="13.5">
      <c r="A10" s="13"/>
      <c r="B10" s="58" t="s">
        <v>89</v>
      </c>
      <c r="C10" s="48"/>
      <c r="D10" s="58" t="s">
        <v>89</v>
      </c>
      <c r="E10" s="48"/>
      <c r="F10" s="58" t="s">
        <v>89</v>
      </c>
      <c r="G10" s="48"/>
      <c r="H10" s="58" t="s">
        <v>89</v>
      </c>
    </row>
    <row r="11" spans="2:8" s="12" customFormat="1" ht="13.5">
      <c r="B11" s="14"/>
      <c r="C11" s="15"/>
      <c r="D11" s="14"/>
      <c r="E11" s="15"/>
      <c r="F11" s="14"/>
      <c r="G11" s="15"/>
      <c r="H11" s="14"/>
    </row>
    <row r="12" spans="1:8" s="12" customFormat="1" ht="13.5">
      <c r="A12" s="20" t="s">
        <v>13</v>
      </c>
      <c r="B12" s="24">
        <v>424514</v>
      </c>
      <c r="C12" s="25"/>
      <c r="D12" s="82">
        <v>238667</v>
      </c>
      <c r="E12" s="25"/>
      <c r="F12" s="24">
        <f>B12</f>
        <v>424514</v>
      </c>
      <c r="G12" s="25">
        <v>680</v>
      </c>
      <c r="H12" s="82">
        <f>D12</f>
        <v>238667</v>
      </c>
    </row>
    <row r="13" spans="1:8" s="12" customFormat="1" ht="13.5">
      <c r="A13" s="20"/>
      <c r="B13" s="24"/>
      <c r="C13" s="25"/>
      <c r="D13" s="24"/>
      <c r="E13" s="25"/>
      <c r="F13" s="24"/>
      <c r="G13" s="25"/>
      <c r="H13" s="24"/>
    </row>
    <row r="14" spans="1:8" s="12" customFormat="1" ht="13.5">
      <c r="A14" s="20" t="s">
        <v>23</v>
      </c>
      <c r="B14" s="24"/>
      <c r="C14" s="25"/>
      <c r="D14" s="24"/>
      <c r="E14" s="25"/>
      <c r="F14" s="24"/>
      <c r="G14" s="25"/>
      <c r="H14" s="24"/>
    </row>
    <row r="15" spans="1:8" s="12" customFormat="1" ht="13.5">
      <c r="A15" s="20" t="s">
        <v>24</v>
      </c>
      <c r="B15" s="24">
        <f>-352807-9062-1275-4</f>
        <v>-363148</v>
      </c>
      <c r="C15" s="25"/>
      <c r="D15" s="82">
        <f>-184769-6047</f>
        <v>-190816</v>
      </c>
      <c r="E15" s="25"/>
      <c r="F15" s="24">
        <f>B15</f>
        <v>-363148</v>
      </c>
      <c r="G15" s="25"/>
      <c r="H15" s="82">
        <f>D15</f>
        <v>-190816</v>
      </c>
    </row>
    <row r="16" spans="1:8" s="12" customFormat="1" ht="13.5">
      <c r="A16" s="20"/>
      <c r="B16" s="24"/>
      <c r="C16" s="25"/>
      <c r="D16" s="24"/>
      <c r="E16" s="25"/>
      <c r="F16" s="24"/>
      <c r="G16" s="25"/>
      <c r="H16" s="24"/>
    </row>
    <row r="17" spans="1:8" s="12" customFormat="1" ht="13.5">
      <c r="A17" s="20" t="s">
        <v>25</v>
      </c>
      <c r="B17" s="24"/>
      <c r="C17" s="25"/>
      <c r="D17" s="24"/>
      <c r="E17" s="25"/>
      <c r="F17" s="24"/>
      <c r="G17" s="25"/>
      <c r="H17" s="24"/>
    </row>
    <row r="18" spans="1:8" s="12" customFormat="1" ht="13.5">
      <c r="A18" s="20" t="s">
        <v>126</v>
      </c>
      <c r="B18" s="28">
        <f>178473+15229</f>
        <v>193702</v>
      </c>
      <c r="C18" s="25"/>
      <c r="D18" s="24">
        <v>108018</v>
      </c>
      <c r="E18" s="25"/>
      <c r="F18" s="24">
        <f>B18</f>
        <v>193702</v>
      </c>
      <c r="G18" s="25"/>
      <c r="H18" s="24">
        <f>D18</f>
        <v>108018</v>
      </c>
    </row>
    <row r="19" spans="1:8" s="12" customFormat="1" ht="13.5">
      <c r="A19" s="20" t="s">
        <v>118</v>
      </c>
      <c r="B19" s="38">
        <f>2141+5918</f>
        <v>8059</v>
      </c>
      <c r="C19" s="25"/>
      <c r="D19" s="83">
        <v>3231</v>
      </c>
      <c r="E19" s="25"/>
      <c r="F19" s="38">
        <f>B19</f>
        <v>8059</v>
      </c>
      <c r="G19" s="25"/>
      <c r="H19" s="83">
        <f>D19</f>
        <v>3231</v>
      </c>
    </row>
    <row r="20" spans="1:8" s="12" customFormat="1" ht="13.5">
      <c r="A20" s="20"/>
      <c r="B20" s="27"/>
      <c r="C20" s="27"/>
      <c r="D20" s="27"/>
      <c r="E20" s="27"/>
      <c r="F20" s="27"/>
      <c r="G20" s="27"/>
      <c r="H20" s="27"/>
    </row>
    <row r="21" spans="1:8" s="12" customFormat="1" ht="13.5">
      <c r="A21" s="20" t="s">
        <v>26</v>
      </c>
      <c r="B21" s="27">
        <f>SUM(B12:B19)</f>
        <v>263127</v>
      </c>
      <c r="C21" s="27"/>
      <c r="D21" s="27">
        <f>SUM(D12:D19)</f>
        <v>159100</v>
      </c>
      <c r="E21" s="27"/>
      <c r="F21" s="27">
        <f>SUM(F12:F19)</f>
        <v>263127</v>
      </c>
      <c r="G21" s="27"/>
      <c r="H21" s="27">
        <f>SUM(H12:H19)</f>
        <v>159100</v>
      </c>
    </row>
    <row r="22" spans="1:8" s="12" customFormat="1" ht="13.5">
      <c r="A22" s="20"/>
      <c r="B22" s="28"/>
      <c r="C22" s="27"/>
      <c r="D22" s="28"/>
      <c r="E22" s="27"/>
      <c r="F22" s="28"/>
      <c r="G22" s="27"/>
      <c r="H22" s="28"/>
    </row>
    <row r="23" spans="1:8" s="12" customFormat="1" ht="13.5">
      <c r="A23" s="20" t="s">
        <v>27</v>
      </c>
      <c r="B23" s="28">
        <v>-39911</v>
      </c>
      <c r="C23" s="27"/>
      <c r="D23" s="82">
        <v>-40936</v>
      </c>
      <c r="E23" s="27"/>
      <c r="F23" s="28">
        <f>B23</f>
        <v>-39911</v>
      </c>
      <c r="G23" s="27"/>
      <c r="H23" s="82">
        <f>D23</f>
        <v>-40936</v>
      </c>
    </row>
    <row r="24" spans="1:8" s="12" customFormat="1" ht="13.5">
      <c r="A24" s="20"/>
      <c r="B24" s="28"/>
      <c r="C24" s="27"/>
      <c r="D24" s="28"/>
      <c r="E24" s="27"/>
      <c r="F24" s="28"/>
      <c r="G24" s="27"/>
      <c r="H24" s="28"/>
    </row>
    <row r="25" spans="1:8" s="12" customFormat="1" ht="13.5">
      <c r="A25" s="20" t="s">
        <v>34</v>
      </c>
      <c r="B25" s="28"/>
      <c r="C25" s="27"/>
      <c r="D25" s="28"/>
      <c r="E25" s="27"/>
      <c r="F25" s="28"/>
      <c r="G25" s="27"/>
      <c r="H25" s="28"/>
    </row>
    <row r="26" spans="1:8" s="12" customFormat="1" ht="13.5">
      <c r="A26" s="20" t="s">
        <v>105</v>
      </c>
      <c r="B26" s="28"/>
      <c r="C26" s="27"/>
      <c r="D26" s="28"/>
      <c r="E26" s="27"/>
      <c r="F26" s="28"/>
      <c r="G26" s="27"/>
      <c r="H26" s="28"/>
    </row>
    <row r="27" spans="1:8" s="12" customFormat="1" ht="13.5">
      <c r="A27" s="20" t="s">
        <v>104</v>
      </c>
      <c r="B27" s="26">
        <f>62019+660</f>
        <v>62679</v>
      </c>
      <c r="C27" s="27"/>
      <c r="D27" s="83">
        <v>47449</v>
      </c>
      <c r="E27" s="27"/>
      <c r="F27" s="26">
        <f>B27</f>
        <v>62679</v>
      </c>
      <c r="G27" s="27"/>
      <c r="H27" s="83">
        <f>D27</f>
        <v>47449</v>
      </c>
    </row>
    <row r="28" spans="1:8" s="12" customFormat="1" ht="13.5">
      <c r="A28" s="20"/>
      <c r="B28" s="27"/>
      <c r="C28" s="27"/>
      <c r="D28" s="27"/>
      <c r="E28" s="27"/>
      <c r="F28" s="27"/>
      <c r="G28" s="27"/>
      <c r="H28" s="27"/>
    </row>
    <row r="29" spans="1:8" s="12" customFormat="1" ht="13.5">
      <c r="A29" s="20" t="s">
        <v>17</v>
      </c>
      <c r="B29" s="27">
        <f>SUM(B21:B27)</f>
        <v>285895</v>
      </c>
      <c r="C29" s="27"/>
      <c r="D29" s="27">
        <f>SUM(D21:D27)</f>
        <v>165613</v>
      </c>
      <c r="E29" s="27"/>
      <c r="F29" s="27">
        <f>SUM(F21:F27)</f>
        <v>285895</v>
      </c>
      <c r="G29" s="27"/>
      <c r="H29" s="27">
        <f>SUM(H21:H27)</f>
        <v>165613</v>
      </c>
    </row>
    <row r="30" spans="1:8" s="12" customFormat="1" ht="13.5">
      <c r="A30" s="20"/>
      <c r="B30" s="28"/>
      <c r="C30" s="27"/>
      <c r="D30" s="28"/>
      <c r="E30" s="27"/>
      <c r="F30" s="28"/>
      <c r="G30" s="27"/>
      <c r="H30" s="28"/>
    </row>
    <row r="31" spans="1:8" s="12" customFormat="1" ht="13.5">
      <c r="A31" s="20" t="s">
        <v>12</v>
      </c>
      <c r="B31" s="79"/>
      <c r="C31" s="27"/>
      <c r="D31" s="80"/>
      <c r="E31" s="27"/>
      <c r="F31" s="79"/>
      <c r="G31" s="27"/>
      <c r="H31" s="80"/>
    </row>
    <row r="32" spans="1:8" s="12" customFormat="1" ht="13.5">
      <c r="A32" s="78" t="s">
        <v>108</v>
      </c>
      <c r="B32" s="25">
        <v>-11239</v>
      </c>
      <c r="C32" s="27"/>
      <c r="D32" s="82">
        <v>-4096</v>
      </c>
      <c r="E32" s="27"/>
      <c r="F32" s="25">
        <f>B32</f>
        <v>-11239</v>
      </c>
      <c r="G32" s="27"/>
      <c r="H32" s="82">
        <f>D32</f>
        <v>-4096</v>
      </c>
    </row>
    <row r="33" spans="1:8" s="12" customFormat="1" ht="13.5">
      <c r="A33" s="78" t="s">
        <v>92</v>
      </c>
      <c r="B33" s="38">
        <v>-18420</v>
      </c>
      <c r="C33" s="27"/>
      <c r="D33" s="83">
        <v>-14159</v>
      </c>
      <c r="E33" s="27"/>
      <c r="F33" s="38">
        <f>B33</f>
        <v>-18420</v>
      </c>
      <c r="G33" s="27"/>
      <c r="H33" s="83">
        <f>D33</f>
        <v>-14159</v>
      </c>
    </row>
    <row r="34" spans="1:8" s="12" customFormat="1" ht="13.5">
      <c r="A34" s="20"/>
      <c r="B34" s="27"/>
      <c r="C34" s="27"/>
      <c r="D34" s="27"/>
      <c r="E34" s="27"/>
      <c r="F34" s="27"/>
      <c r="G34" s="27"/>
      <c r="H34" s="27"/>
    </row>
    <row r="35" spans="1:8" s="12" customFormat="1" ht="13.5">
      <c r="A35" s="20" t="s">
        <v>28</v>
      </c>
      <c r="B35" s="27">
        <f>SUM(B29:B33)</f>
        <v>256236</v>
      </c>
      <c r="C35" s="27"/>
      <c r="D35" s="27">
        <f>SUM(D29:D33)</f>
        <v>147358</v>
      </c>
      <c r="E35" s="27"/>
      <c r="F35" s="27">
        <f>SUM(F29:F33)</f>
        <v>256236</v>
      </c>
      <c r="G35" s="27"/>
      <c r="H35" s="27">
        <f>SUM(H29:H33)</f>
        <v>147358</v>
      </c>
    </row>
    <row r="36" spans="1:8" s="12" customFormat="1" ht="13.5">
      <c r="A36" s="20"/>
      <c r="B36" s="28"/>
      <c r="C36" s="27"/>
      <c r="D36" s="28"/>
      <c r="E36" s="27"/>
      <c r="F36" s="28"/>
      <c r="G36" s="27"/>
      <c r="H36" s="28"/>
    </row>
    <row r="37" spans="1:8" s="12" customFormat="1" ht="13.5">
      <c r="A37" s="20" t="s">
        <v>29</v>
      </c>
      <c r="B37" s="26">
        <v>-18194</v>
      </c>
      <c r="C37" s="27"/>
      <c r="D37" s="83">
        <v>-11079</v>
      </c>
      <c r="E37" s="27"/>
      <c r="F37" s="26">
        <f>B37</f>
        <v>-18194</v>
      </c>
      <c r="G37" s="27"/>
      <c r="H37" s="83">
        <f>D37</f>
        <v>-11079</v>
      </c>
    </row>
    <row r="38" spans="1:8" s="12" customFormat="1" ht="13.5">
      <c r="A38" s="20"/>
      <c r="B38" s="27"/>
      <c r="C38" s="27"/>
      <c r="D38" s="27"/>
      <c r="E38" s="27"/>
      <c r="F38" s="27"/>
      <c r="G38" s="27"/>
      <c r="H38" s="27"/>
    </row>
    <row r="39" spans="1:8" s="12" customFormat="1" ht="14.25" thickBot="1">
      <c r="A39" s="21" t="s">
        <v>68</v>
      </c>
      <c r="B39" s="60">
        <f>SUM(B35:B37)</f>
        <v>238042</v>
      </c>
      <c r="C39" s="27"/>
      <c r="D39" s="60">
        <f>SUM(D35:D37)</f>
        <v>136279</v>
      </c>
      <c r="E39" s="27"/>
      <c r="F39" s="60">
        <f>SUM(F35:F37)</f>
        <v>238042</v>
      </c>
      <c r="G39" s="27"/>
      <c r="H39" s="60">
        <f>SUM(H35:H37)</f>
        <v>136279</v>
      </c>
    </row>
    <row r="40" spans="1:8" s="12" customFormat="1" ht="14.25" thickTop="1">
      <c r="A40" s="20"/>
      <c r="B40" s="28"/>
      <c r="C40" s="27"/>
      <c r="D40" s="28"/>
      <c r="E40" s="27"/>
      <c r="F40" s="28"/>
      <c r="G40" s="27"/>
      <c r="H40" s="28"/>
    </row>
    <row r="41" spans="1:8" s="12" customFormat="1" ht="13.5">
      <c r="A41" s="20" t="s">
        <v>30</v>
      </c>
      <c r="B41" s="28"/>
      <c r="C41" s="27"/>
      <c r="D41" s="28"/>
      <c r="E41" s="27"/>
      <c r="F41" s="28"/>
      <c r="G41" s="27"/>
      <c r="H41" s="28"/>
    </row>
    <row r="42" spans="1:8" s="87" customFormat="1" ht="13.5">
      <c r="A42" s="96" t="s">
        <v>31</v>
      </c>
      <c r="B42" s="81">
        <f>+B39/1126613.046*100</f>
        <v>21.12899374325193</v>
      </c>
      <c r="C42" s="86"/>
      <c r="D42" s="81">
        <f>+D39/1126613.046*100</f>
        <v>12.096344923738792</v>
      </c>
      <c r="E42" s="86"/>
      <c r="F42" s="81">
        <f>+F39/1126613.046*100</f>
        <v>21.12899374325193</v>
      </c>
      <c r="G42" s="86"/>
      <c r="H42" s="81">
        <f>+H39/1126613.046*100</f>
        <v>12.096344923738792</v>
      </c>
    </row>
    <row r="43" spans="1:8" s="12" customFormat="1" ht="13.5">
      <c r="A43" s="20"/>
      <c r="B43" s="81"/>
      <c r="C43" s="86"/>
      <c r="D43" s="81"/>
      <c r="E43" s="86"/>
      <c r="F43" s="87"/>
      <c r="G43" s="86"/>
      <c r="H43" s="22"/>
    </row>
    <row r="44" spans="1:8" s="12" customFormat="1" ht="13.5">
      <c r="A44" s="20" t="s">
        <v>33</v>
      </c>
      <c r="B44" s="22"/>
      <c r="C44" s="23"/>
      <c r="D44" s="22"/>
      <c r="E44" s="23"/>
      <c r="F44" s="22"/>
      <c r="G44" s="23"/>
      <c r="H44" s="22"/>
    </row>
    <row r="45" spans="1:8" s="12" customFormat="1" ht="13.5">
      <c r="A45" s="20" t="s">
        <v>32</v>
      </c>
      <c r="B45" s="81">
        <f>+B39/1126613.046*100</f>
        <v>21.12899374325193</v>
      </c>
      <c r="C45" s="23"/>
      <c r="D45" s="81">
        <f>+D39/1126613.046*100</f>
        <v>12.096344923738792</v>
      </c>
      <c r="E45" s="23"/>
      <c r="F45" s="81">
        <f>+F39/1126613.046*100</f>
        <v>21.12899374325193</v>
      </c>
      <c r="G45" s="23"/>
      <c r="H45" s="81">
        <f>+H39/1126613.046*100</f>
        <v>12.096344923738792</v>
      </c>
    </row>
    <row r="46" spans="1:8" s="12" customFormat="1" ht="13.5">
      <c r="A46" s="20"/>
      <c r="B46" s="14"/>
      <c r="C46" s="15"/>
      <c r="D46" s="14"/>
      <c r="E46" s="15"/>
      <c r="F46" s="14"/>
      <c r="G46" s="15"/>
      <c r="H46" s="14"/>
    </row>
    <row r="47" spans="2:8" s="12" customFormat="1" ht="13.5">
      <c r="B47" s="14"/>
      <c r="C47" s="15"/>
      <c r="D47" s="14"/>
      <c r="E47" s="15"/>
      <c r="F47" s="14"/>
      <c r="G47" s="15"/>
      <c r="H47" s="14"/>
    </row>
    <row r="48" spans="2:8" s="12" customFormat="1" ht="13.5">
      <c r="B48" s="14"/>
      <c r="C48" s="15"/>
      <c r="D48" s="14"/>
      <c r="E48" s="15"/>
      <c r="F48" s="14"/>
      <c r="G48" s="15"/>
      <c r="H48" s="14"/>
    </row>
    <row r="49" spans="2:8" s="12" customFormat="1" ht="13.5">
      <c r="B49" s="14"/>
      <c r="C49" s="15"/>
      <c r="D49" s="14"/>
      <c r="E49" s="15"/>
      <c r="F49" s="14"/>
      <c r="G49" s="15"/>
      <c r="H49" s="14"/>
    </row>
    <row r="50" spans="2:8" s="12" customFormat="1" ht="13.5">
      <c r="B50" s="14"/>
      <c r="C50" s="15"/>
      <c r="D50" s="14"/>
      <c r="E50" s="15"/>
      <c r="F50" s="14"/>
      <c r="G50" s="15"/>
      <c r="H50" s="14"/>
    </row>
    <row r="51" spans="2:8" s="12" customFormat="1" ht="13.5">
      <c r="B51" s="14"/>
      <c r="C51" s="15"/>
      <c r="D51" s="14"/>
      <c r="E51" s="15"/>
      <c r="F51" s="14"/>
      <c r="G51" s="15"/>
      <c r="H51" s="14"/>
    </row>
    <row r="52" spans="2:8" s="12" customFormat="1" ht="13.5">
      <c r="B52" s="14"/>
      <c r="C52" s="15"/>
      <c r="D52" s="14"/>
      <c r="E52" s="15"/>
      <c r="F52" s="14"/>
      <c r="G52" s="15"/>
      <c r="H52" s="14"/>
    </row>
    <row r="53" spans="2:8" s="12" customFormat="1" ht="13.5">
      <c r="B53" s="14"/>
      <c r="C53" s="15"/>
      <c r="D53" s="14"/>
      <c r="E53" s="15"/>
      <c r="F53" s="14"/>
      <c r="G53" s="15"/>
      <c r="H53" s="14"/>
    </row>
    <row r="54" spans="2:8" s="12" customFormat="1" ht="13.5">
      <c r="B54" s="14"/>
      <c r="C54" s="15"/>
      <c r="D54" s="14"/>
      <c r="E54" s="15"/>
      <c r="F54" s="14"/>
      <c r="G54" s="15"/>
      <c r="H54" s="14"/>
    </row>
    <row r="55" spans="2:8" s="12" customFormat="1" ht="13.5">
      <c r="B55" s="14"/>
      <c r="C55" s="15"/>
      <c r="D55" s="14"/>
      <c r="E55" s="15"/>
      <c r="F55" s="14"/>
      <c r="G55" s="15"/>
      <c r="H55" s="14"/>
    </row>
    <row r="56" spans="2:8" s="12" customFormat="1" ht="13.5">
      <c r="B56" s="14"/>
      <c r="C56" s="15"/>
      <c r="D56" s="14"/>
      <c r="E56" s="15"/>
      <c r="F56" s="14"/>
      <c r="G56" s="15"/>
      <c r="H56" s="14"/>
    </row>
    <row r="57" spans="2:8" s="12" customFormat="1" ht="13.5">
      <c r="B57" s="14"/>
      <c r="C57" s="15"/>
      <c r="D57" s="14"/>
      <c r="E57" s="15"/>
      <c r="F57" s="14"/>
      <c r="G57" s="15"/>
      <c r="H57" s="14"/>
    </row>
    <row r="58" spans="2:8" s="12" customFormat="1" ht="13.5">
      <c r="B58" s="14"/>
      <c r="C58" s="15"/>
      <c r="D58" s="14"/>
      <c r="E58" s="15"/>
      <c r="F58" s="14"/>
      <c r="G58" s="15"/>
      <c r="H58" s="14"/>
    </row>
    <row r="59" spans="1:8" s="12" customFormat="1" ht="13.5">
      <c r="A59" s="20"/>
      <c r="B59" s="14"/>
      <c r="C59" s="15"/>
      <c r="D59" s="14"/>
      <c r="E59" s="15"/>
      <c r="F59" s="14"/>
      <c r="G59" s="15"/>
      <c r="H59" s="14"/>
    </row>
    <row r="60" spans="2:8" s="12" customFormat="1" ht="13.5">
      <c r="B60" s="14"/>
      <c r="C60" s="15"/>
      <c r="D60" s="14"/>
      <c r="E60" s="15"/>
      <c r="F60" s="14"/>
      <c r="G60" s="15"/>
      <c r="H60" s="14"/>
    </row>
    <row r="61" spans="1:8" s="12" customFormat="1" ht="13.5">
      <c r="A61" s="84"/>
      <c r="B61" s="14"/>
      <c r="C61" s="15"/>
      <c r="D61" s="14"/>
      <c r="E61" s="15"/>
      <c r="F61" s="14"/>
      <c r="G61" s="15"/>
      <c r="H61" s="14"/>
    </row>
    <row r="62" spans="1:8" s="12" customFormat="1" ht="13.5">
      <c r="A62" s="84"/>
      <c r="B62" s="14"/>
      <c r="C62" s="15"/>
      <c r="D62" s="14"/>
      <c r="E62" s="15"/>
      <c r="F62" s="14"/>
      <c r="G62" s="15"/>
      <c r="H62" s="14"/>
    </row>
    <row r="63" spans="1:8" s="12" customFormat="1" ht="13.5">
      <c r="A63" s="36"/>
      <c r="B63" s="14"/>
      <c r="C63" s="15"/>
      <c r="D63" s="14"/>
      <c r="E63" s="15"/>
      <c r="F63" s="14"/>
      <c r="G63" s="15"/>
      <c r="H63" s="14"/>
    </row>
    <row r="64" spans="1:8" s="12" customFormat="1" ht="13.5">
      <c r="A64" s="20"/>
      <c r="B64" s="14"/>
      <c r="C64" s="15"/>
      <c r="D64" s="14"/>
      <c r="E64" s="15"/>
      <c r="F64" s="14"/>
      <c r="G64" s="15"/>
      <c r="H64" s="14"/>
    </row>
    <row r="65" spans="1:8" s="12" customFormat="1" ht="13.5">
      <c r="A65" s="20"/>
      <c r="B65" s="14"/>
      <c r="C65" s="15"/>
      <c r="D65" s="14"/>
      <c r="E65" s="15"/>
      <c r="F65" s="14"/>
      <c r="G65" s="15"/>
      <c r="H65" s="14"/>
    </row>
    <row r="66" spans="1:8" s="12" customFormat="1" ht="13.5">
      <c r="A66" s="20"/>
      <c r="B66" s="14"/>
      <c r="C66" s="15"/>
      <c r="D66" s="14"/>
      <c r="E66" s="15"/>
      <c r="F66" s="14"/>
      <c r="G66" s="15"/>
      <c r="H66" s="14"/>
    </row>
    <row r="67" spans="2:8" s="12" customFormat="1" ht="13.5">
      <c r="B67" s="14"/>
      <c r="C67" s="15"/>
      <c r="D67" s="14"/>
      <c r="E67" s="15"/>
      <c r="F67" s="14"/>
      <c r="G67" s="15"/>
      <c r="H67" s="14"/>
    </row>
    <row r="68" spans="2:8" s="12" customFormat="1" ht="13.5">
      <c r="B68" s="14"/>
      <c r="C68" s="15"/>
      <c r="D68" s="14"/>
      <c r="E68" s="15"/>
      <c r="F68" s="14"/>
      <c r="G68" s="15"/>
      <c r="H68" s="14"/>
    </row>
    <row r="69" spans="2:8" s="12" customFormat="1" ht="13.5">
      <c r="B69" s="14"/>
      <c r="C69" s="15"/>
      <c r="D69" s="14"/>
      <c r="E69" s="15"/>
      <c r="F69" s="14"/>
      <c r="G69" s="15"/>
      <c r="H69" s="14"/>
    </row>
    <row r="70" spans="2:8" s="12" customFormat="1" ht="13.5">
      <c r="B70" s="14"/>
      <c r="C70" s="15"/>
      <c r="D70" s="14"/>
      <c r="E70" s="15"/>
      <c r="F70" s="14"/>
      <c r="G70" s="15"/>
      <c r="H70" s="14"/>
    </row>
    <row r="71" spans="2:8" s="12" customFormat="1" ht="13.5">
      <c r="B71" s="14"/>
      <c r="C71" s="15"/>
      <c r="D71" s="14"/>
      <c r="E71" s="15"/>
      <c r="F71" s="14"/>
      <c r="G71" s="15"/>
      <c r="H71" s="14"/>
    </row>
    <row r="72" spans="2:8" s="12" customFormat="1" ht="13.5">
      <c r="B72" s="14"/>
      <c r="C72" s="15"/>
      <c r="D72" s="14"/>
      <c r="E72" s="15"/>
      <c r="F72" s="14"/>
      <c r="G72" s="15"/>
      <c r="H72" s="14"/>
    </row>
    <row r="73" spans="2:8" s="12" customFormat="1" ht="13.5">
      <c r="B73" s="14"/>
      <c r="C73" s="15"/>
      <c r="D73" s="14"/>
      <c r="E73" s="15"/>
      <c r="F73" s="14"/>
      <c r="G73" s="15"/>
      <c r="H73" s="14"/>
    </row>
    <row r="74" spans="2:8" s="12" customFormat="1" ht="13.5">
      <c r="B74" s="14"/>
      <c r="C74" s="15"/>
      <c r="D74" s="14"/>
      <c r="E74" s="15"/>
      <c r="F74" s="14"/>
      <c r="G74" s="15"/>
      <c r="H74" s="14"/>
    </row>
    <row r="75" spans="2:8" s="12" customFormat="1" ht="13.5">
      <c r="B75" s="14"/>
      <c r="C75" s="15"/>
      <c r="D75" s="14"/>
      <c r="E75" s="15"/>
      <c r="F75" s="14"/>
      <c r="G75" s="15"/>
      <c r="H75" s="14"/>
    </row>
    <row r="76" spans="2:8" s="12" customFormat="1" ht="13.5">
      <c r="B76" s="14"/>
      <c r="C76" s="15"/>
      <c r="D76" s="14"/>
      <c r="E76" s="15"/>
      <c r="F76" s="14"/>
      <c r="G76" s="15"/>
      <c r="H76" s="14"/>
    </row>
    <row r="77" spans="2:8" s="12" customFormat="1" ht="13.5">
      <c r="B77" s="14"/>
      <c r="C77" s="15"/>
      <c r="D77" s="14"/>
      <c r="E77" s="15"/>
      <c r="F77" s="14"/>
      <c r="G77" s="15"/>
      <c r="H77" s="14"/>
    </row>
    <row r="78" spans="2:8" s="12" customFormat="1" ht="13.5">
      <c r="B78" s="14"/>
      <c r="C78" s="15"/>
      <c r="D78" s="14"/>
      <c r="E78" s="15"/>
      <c r="F78" s="14"/>
      <c r="G78" s="15"/>
      <c r="H78" s="14"/>
    </row>
    <row r="79" spans="2:8" s="12" customFormat="1" ht="13.5">
      <c r="B79" s="14"/>
      <c r="C79" s="15"/>
      <c r="D79" s="14"/>
      <c r="E79" s="15"/>
      <c r="F79" s="14"/>
      <c r="G79" s="15"/>
      <c r="H79" s="14"/>
    </row>
    <row r="80" spans="2:8" s="12" customFormat="1" ht="13.5">
      <c r="B80" s="14"/>
      <c r="C80" s="15"/>
      <c r="D80" s="14"/>
      <c r="E80" s="15"/>
      <c r="F80" s="14"/>
      <c r="G80" s="15"/>
      <c r="H80" s="14"/>
    </row>
    <row r="81" spans="2:8" s="12" customFormat="1" ht="13.5">
      <c r="B81" s="14"/>
      <c r="C81" s="15"/>
      <c r="D81" s="14"/>
      <c r="E81" s="15"/>
      <c r="F81" s="14"/>
      <c r="G81" s="15"/>
      <c r="H81" s="14"/>
    </row>
  </sheetData>
  <printOptions/>
  <pageMargins left="0.69" right="0.5" top="1" bottom="0.5" header="0.5" footer="0.25"/>
  <pageSetup fitToHeight="1" fitToWidth="1" horizontalDpi="600" verticalDpi="600" orientation="portrait" paperSize="9" scale="85" r:id="rId2"/>
  <headerFooter alignWithMargins="0">
    <oddHeader>&amp;L&amp;"Courier New,Regular"&amp;12&amp;UMMC Corporation Berhad  (30245-H)                               Page 1 of 19 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workbookViewId="0" topLeftCell="A46">
      <selection activeCell="E74" sqref="E74"/>
    </sheetView>
  </sheetViews>
  <sheetFormatPr defaultColWidth="9.140625" defaultRowHeight="12.75"/>
  <cols>
    <col min="1" max="1" width="9.140625" style="29" customWidth="1"/>
    <col min="2" max="2" width="15.57421875" style="29" customWidth="1"/>
    <col min="3" max="3" width="15.140625" style="29" customWidth="1"/>
    <col min="4" max="4" width="9.00390625" style="29" customWidth="1"/>
    <col min="5" max="5" width="9.421875" style="29" customWidth="1"/>
    <col min="6" max="6" width="15.28125" style="30" customWidth="1"/>
    <col min="7" max="7" width="5.57421875" style="29" customWidth="1"/>
    <col min="8" max="8" width="15.28125" style="30" customWidth="1"/>
    <col min="9" max="9" width="3.28125" style="29" customWidth="1"/>
    <col min="10" max="16384" width="9.140625" style="29" customWidth="1"/>
  </cols>
  <sheetData>
    <row r="2" ht="19.5">
      <c r="A2" s="19" t="s">
        <v>91</v>
      </c>
    </row>
    <row r="3" spans="1:9" ht="19.5">
      <c r="A3" s="19" t="s">
        <v>116</v>
      </c>
      <c r="E3" s="31"/>
      <c r="F3" s="32"/>
      <c r="G3" s="31"/>
      <c r="H3" s="32"/>
      <c r="I3" s="31"/>
    </row>
    <row r="4" spans="1:9" ht="14.25" customHeight="1">
      <c r="A4" s="19"/>
      <c r="E4" s="31"/>
      <c r="F4" s="32"/>
      <c r="G4" s="31"/>
      <c r="H4" s="32"/>
      <c r="I4" s="31"/>
    </row>
    <row r="5" spans="5:9" ht="13.5">
      <c r="E5" s="31"/>
      <c r="F5" s="52" t="s">
        <v>66</v>
      </c>
      <c r="G5" s="53"/>
      <c r="H5" s="52" t="s">
        <v>66</v>
      </c>
      <c r="I5" s="31"/>
    </row>
    <row r="6" spans="6:9" ht="13.5">
      <c r="F6" s="54" t="s">
        <v>111</v>
      </c>
      <c r="G6" s="55"/>
      <c r="H6" s="54" t="s">
        <v>107</v>
      </c>
      <c r="I6" s="31"/>
    </row>
    <row r="7" spans="1:9" ht="13.5">
      <c r="A7" s="33"/>
      <c r="B7" s="33"/>
      <c r="C7" s="33"/>
      <c r="D7" s="33"/>
      <c r="F7" s="56" t="s">
        <v>1</v>
      </c>
      <c r="G7" s="57"/>
      <c r="H7" s="56" t="s">
        <v>1</v>
      </c>
      <c r="I7" s="34"/>
    </row>
    <row r="8" spans="1:9" ht="13.5">
      <c r="A8" s="33"/>
      <c r="B8" s="33"/>
      <c r="C8" s="33"/>
      <c r="D8" s="33"/>
      <c r="F8" s="58" t="s">
        <v>89</v>
      </c>
      <c r="G8" s="57"/>
      <c r="H8" s="58" t="s">
        <v>87</v>
      </c>
      <c r="I8" s="34"/>
    </row>
    <row r="10" spans="1:8" ht="13.5">
      <c r="A10" s="28" t="s">
        <v>8</v>
      </c>
      <c r="B10" s="37"/>
      <c r="C10" s="37"/>
      <c r="D10" s="28"/>
      <c r="E10" s="37"/>
      <c r="F10" s="24">
        <v>3301102</v>
      </c>
      <c r="G10" s="28"/>
      <c r="H10" s="24">
        <v>3258386</v>
      </c>
    </row>
    <row r="11" spans="1:8" ht="13.5">
      <c r="A11" s="28" t="s">
        <v>2</v>
      </c>
      <c r="B11" s="37"/>
      <c r="C11" s="37"/>
      <c r="D11" s="28"/>
      <c r="E11" s="37"/>
      <c r="F11" s="24">
        <v>1421322</v>
      </c>
      <c r="G11" s="28"/>
      <c r="H11" s="24">
        <v>1426599</v>
      </c>
    </row>
    <row r="12" spans="1:8" ht="13.5">
      <c r="A12" s="28" t="s">
        <v>84</v>
      </c>
      <c r="B12" s="37"/>
      <c r="C12" s="37"/>
      <c r="D12" s="28"/>
      <c r="E12" s="37"/>
      <c r="F12" s="24">
        <v>1758</v>
      </c>
      <c r="G12" s="28"/>
      <c r="H12" s="24">
        <v>1098</v>
      </c>
    </row>
    <row r="13" spans="1:8" ht="13.5">
      <c r="A13" s="24" t="s">
        <v>86</v>
      </c>
      <c r="B13" s="66"/>
      <c r="C13" s="66"/>
      <c r="D13" s="24"/>
      <c r="E13" s="37"/>
      <c r="F13" s="24">
        <v>5000</v>
      </c>
      <c r="G13" s="24"/>
      <c r="H13" s="24">
        <v>5000</v>
      </c>
    </row>
    <row r="14" spans="1:10" ht="13.5">
      <c r="A14" s="28" t="s">
        <v>109</v>
      </c>
      <c r="B14" s="28"/>
      <c r="C14" s="28"/>
      <c r="D14" s="28"/>
      <c r="E14" s="37"/>
      <c r="F14" s="24">
        <v>7933</v>
      </c>
      <c r="G14" s="24"/>
      <c r="H14" s="24">
        <v>8000</v>
      </c>
      <c r="J14" s="29">
        <f>F14-H14</f>
        <v>-67</v>
      </c>
    </row>
    <row r="15" spans="1:8" ht="13.5">
      <c r="A15" s="28" t="s">
        <v>127</v>
      </c>
      <c r="B15" s="28"/>
      <c r="C15" s="28"/>
      <c r="D15" s="28"/>
      <c r="E15" s="37"/>
      <c r="F15" s="24">
        <v>11997</v>
      </c>
      <c r="G15" s="24"/>
      <c r="H15" s="24">
        <v>12607</v>
      </c>
    </row>
    <row r="16" spans="1:10" ht="13.5">
      <c r="A16" s="28" t="s">
        <v>61</v>
      </c>
      <c r="B16" s="28"/>
      <c r="C16" s="28"/>
      <c r="D16" s="28"/>
      <c r="E16" s="37"/>
      <c r="F16" s="38">
        <v>1756493</v>
      </c>
      <c r="G16" s="24"/>
      <c r="H16" s="38">
        <v>1765487</v>
      </c>
      <c r="J16" s="29">
        <f>F16-H16</f>
        <v>-8994</v>
      </c>
    </row>
    <row r="17" spans="1:8" ht="13.5">
      <c r="A17" s="28"/>
      <c r="B17" s="28"/>
      <c r="C17" s="28"/>
      <c r="D17" s="28"/>
      <c r="E17" s="37"/>
      <c r="F17" s="24">
        <f>SUM(F10:F16)</f>
        <v>6505605</v>
      </c>
      <c r="G17" s="24"/>
      <c r="H17" s="24">
        <f>SUM(H10:H16)</f>
        <v>6477177</v>
      </c>
    </row>
    <row r="18" spans="1:8" ht="13.5">
      <c r="A18" s="39" t="s">
        <v>16</v>
      </c>
      <c r="B18" s="28"/>
      <c r="C18" s="28"/>
      <c r="D18" s="28"/>
      <c r="E18" s="37"/>
      <c r="F18" s="24"/>
      <c r="G18" s="24"/>
      <c r="H18" s="24"/>
    </row>
    <row r="19" spans="1:8" ht="13.5">
      <c r="A19" s="28"/>
      <c r="B19" s="28" t="s">
        <v>9</v>
      </c>
      <c r="C19" s="37"/>
      <c r="D19" s="37"/>
      <c r="E19" s="37"/>
      <c r="F19" s="24">
        <v>30130</v>
      </c>
      <c r="G19" s="24"/>
      <c r="H19" s="24">
        <v>32019</v>
      </c>
    </row>
    <row r="20" spans="1:9" ht="13.5">
      <c r="A20" s="28"/>
      <c r="B20" s="28" t="s">
        <v>10</v>
      </c>
      <c r="C20" s="40"/>
      <c r="D20" s="37"/>
      <c r="E20" s="37"/>
      <c r="F20" s="24">
        <f>441215+20247</f>
        <v>461462</v>
      </c>
      <c r="G20" s="24"/>
      <c r="H20" s="24">
        <f>242355+157561+24881</f>
        <v>424797</v>
      </c>
      <c r="I20" s="35"/>
    </row>
    <row r="21" spans="1:9" ht="13.5">
      <c r="A21" s="28"/>
      <c r="B21" s="28" t="s">
        <v>113</v>
      </c>
      <c r="C21" s="40"/>
      <c r="D21" s="37"/>
      <c r="E21" s="37"/>
      <c r="F21" s="24">
        <v>85185</v>
      </c>
      <c r="G21" s="24"/>
      <c r="H21" s="24">
        <v>188863</v>
      </c>
      <c r="I21" s="35"/>
    </row>
    <row r="22" spans="1:8" ht="13.5">
      <c r="A22" s="28"/>
      <c r="B22" s="28" t="s">
        <v>83</v>
      </c>
      <c r="C22" s="37"/>
      <c r="D22" s="37"/>
      <c r="E22" s="37"/>
      <c r="F22" s="38">
        <f>549622-124201</f>
        <v>425421</v>
      </c>
      <c r="G22" s="24"/>
      <c r="H22" s="38">
        <v>362444</v>
      </c>
    </row>
    <row r="23" spans="1:8" ht="13.5">
      <c r="A23" s="28"/>
      <c r="B23" s="28"/>
      <c r="C23" s="28"/>
      <c r="D23" s="28"/>
      <c r="E23" s="37"/>
      <c r="F23" s="38">
        <f>SUM(F19:F22)</f>
        <v>1002198</v>
      </c>
      <c r="G23" s="24"/>
      <c r="H23" s="38">
        <f>SUM(H19:H22)</f>
        <v>1008123</v>
      </c>
    </row>
    <row r="24" spans="1:8" ht="13.5">
      <c r="A24" s="39" t="s">
        <v>15</v>
      </c>
      <c r="B24" s="28"/>
      <c r="C24" s="28"/>
      <c r="D24" s="28"/>
      <c r="E24" s="37"/>
      <c r="F24" s="24"/>
      <c r="G24" s="24"/>
      <c r="H24" s="24"/>
    </row>
    <row r="25" spans="1:9" ht="13.5">
      <c r="A25" s="28"/>
      <c r="B25" s="28" t="s">
        <v>11</v>
      </c>
      <c r="C25" s="40"/>
      <c r="D25" s="37"/>
      <c r="E25" s="37"/>
      <c r="F25" s="24">
        <v>362472</v>
      </c>
      <c r="G25" s="24"/>
      <c r="H25" s="24">
        <f>349101+691</f>
        <v>349792</v>
      </c>
      <c r="I25" s="35"/>
    </row>
    <row r="26" spans="1:9" ht="13.5">
      <c r="A26" s="28"/>
      <c r="B26" s="28" t="s">
        <v>3</v>
      </c>
      <c r="C26" s="37"/>
      <c r="D26" s="37"/>
      <c r="E26" s="37"/>
      <c r="F26" s="24">
        <f>496269+153399-124201+35492</f>
        <v>560959</v>
      </c>
      <c r="G26" s="24"/>
      <c r="H26" s="24">
        <f>391082+153399</f>
        <v>544481</v>
      </c>
      <c r="I26" s="35"/>
    </row>
    <row r="27" spans="1:8" ht="13.5">
      <c r="A27" s="28"/>
      <c r="B27" s="28" t="s">
        <v>12</v>
      </c>
      <c r="C27" s="37"/>
      <c r="D27" s="37"/>
      <c r="E27" s="37"/>
      <c r="F27" s="38">
        <v>6083</v>
      </c>
      <c r="G27" s="25"/>
      <c r="H27" s="38">
        <v>10066</v>
      </c>
    </row>
    <row r="28" spans="1:8" ht="13.5">
      <c r="A28" s="28"/>
      <c r="B28" s="28"/>
      <c r="C28" s="28"/>
      <c r="D28" s="28"/>
      <c r="E28" s="37"/>
      <c r="F28" s="38">
        <f>SUM(F25:F27)</f>
        <v>929514</v>
      </c>
      <c r="G28" s="28"/>
      <c r="H28" s="38">
        <f>SUM(H25:H27)</f>
        <v>904339</v>
      </c>
    </row>
    <row r="29" spans="1:8" ht="13.5">
      <c r="A29" s="28"/>
      <c r="B29" s="28"/>
      <c r="C29" s="28"/>
      <c r="D29" s="28"/>
      <c r="E29" s="37"/>
      <c r="F29" s="24"/>
      <c r="G29" s="28"/>
      <c r="H29" s="24"/>
    </row>
    <row r="30" spans="1:8" ht="13.5">
      <c r="A30" s="39" t="s">
        <v>90</v>
      </c>
      <c r="B30" s="41"/>
      <c r="C30" s="41"/>
      <c r="D30" s="28"/>
      <c r="E30" s="37"/>
      <c r="F30" s="38">
        <f>+F23-F28</f>
        <v>72684</v>
      </c>
      <c r="G30" s="28"/>
      <c r="H30" s="38">
        <f>+H23-H28</f>
        <v>103784</v>
      </c>
    </row>
    <row r="31" spans="1:8" ht="13.5">
      <c r="A31" s="39"/>
      <c r="B31" s="41"/>
      <c r="C31" s="41"/>
      <c r="D31" s="28"/>
      <c r="E31" s="37"/>
      <c r="F31" s="25"/>
      <c r="G31" s="27"/>
      <c r="H31" s="25"/>
    </row>
    <row r="32" spans="1:8" ht="14.25" thickBot="1">
      <c r="A32" s="39"/>
      <c r="B32" s="41"/>
      <c r="C32" s="41"/>
      <c r="D32" s="28"/>
      <c r="E32" s="37"/>
      <c r="F32" s="60">
        <f>+F17+F30</f>
        <v>6578289</v>
      </c>
      <c r="G32" s="28"/>
      <c r="H32" s="60">
        <f>+H17+H30</f>
        <v>6580961</v>
      </c>
    </row>
    <row r="33" spans="1:8" ht="14.25" thickTop="1">
      <c r="A33" s="39"/>
      <c r="B33" s="41"/>
      <c r="C33" s="41"/>
      <c r="D33" s="28"/>
      <c r="E33" s="37"/>
      <c r="F33" s="24"/>
      <c r="G33" s="28"/>
      <c r="H33" s="24"/>
    </row>
    <row r="34" spans="1:8" ht="13.5">
      <c r="A34" s="42" t="s">
        <v>5</v>
      </c>
      <c r="B34" s="28"/>
      <c r="C34" s="28"/>
      <c r="D34" s="28"/>
      <c r="E34" s="37"/>
      <c r="F34" s="24"/>
      <c r="G34" s="28"/>
      <c r="H34" s="24"/>
    </row>
    <row r="35" spans="1:8" ht="13.5">
      <c r="A35" s="42" t="s">
        <v>55</v>
      </c>
      <c r="B35" s="28"/>
      <c r="C35" s="28"/>
      <c r="D35" s="28"/>
      <c r="E35" s="37"/>
      <c r="F35" s="24"/>
      <c r="G35" s="28"/>
      <c r="H35" s="24"/>
    </row>
    <row r="36" spans="1:8" ht="13.5">
      <c r="A36" s="28" t="s">
        <v>6</v>
      </c>
      <c r="B36" s="37"/>
      <c r="C36" s="37"/>
      <c r="D36" s="28"/>
      <c r="E36" s="37"/>
      <c r="F36" s="24">
        <v>112661</v>
      </c>
      <c r="G36" s="28"/>
      <c r="H36" s="24">
        <v>112661</v>
      </c>
    </row>
    <row r="37" spans="1:8" ht="13.5">
      <c r="A37" s="28" t="s">
        <v>53</v>
      </c>
      <c r="B37" s="37"/>
      <c r="C37" s="37"/>
      <c r="D37" s="28"/>
      <c r="E37" s="37"/>
      <c r="F37" s="38">
        <v>3460731</v>
      </c>
      <c r="G37" s="28"/>
      <c r="H37" s="38">
        <v>3223050</v>
      </c>
    </row>
    <row r="38" spans="1:8" ht="13.5">
      <c r="A38" s="28"/>
      <c r="B38" s="28"/>
      <c r="C38" s="28"/>
      <c r="D38" s="28"/>
      <c r="E38" s="37"/>
      <c r="F38" s="24"/>
      <c r="G38" s="28"/>
      <c r="H38" s="24"/>
    </row>
    <row r="39" spans="1:8" ht="13.5">
      <c r="A39" s="42" t="s">
        <v>14</v>
      </c>
      <c r="B39" s="37"/>
      <c r="C39" s="37"/>
      <c r="D39" s="28"/>
      <c r="E39" s="37"/>
      <c r="F39" s="24">
        <f>SUM(F36:F38)</f>
        <v>3573392</v>
      </c>
      <c r="G39" s="28"/>
      <c r="H39" s="24">
        <f>SUM(H36:H38)</f>
        <v>3335711</v>
      </c>
    </row>
    <row r="40" spans="1:8" ht="13.5">
      <c r="A40" s="28"/>
      <c r="B40" s="37"/>
      <c r="C40" s="37"/>
      <c r="D40" s="28"/>
      <c r="E40" s="37"/>
      <c r="F40" s="24"/>
      <c r="G40" s="28"/>
      <c r="H40" s="24"/>
    </row>
    <row r="41" spans="1:8" ht="13.5">
      <c r="A41" s="28" t="s">
        <v>0</v>
      </c>
      <c r="B41" s="37"/>
      <c r="C41" s="37"/>
      <c r="D41" s="28"/>
      <c r="E41" s="37"/>
      <c r="F41" s="25">
        <v>187973</v>
      </c>
      <c r="G41" s="27"/>
      <c r="H41" s="25">
        <v>168934</v>
      </c>
    </row>
    <row r="42" spans="1:8" ht="13.5">
      <c r="A42" s="28"/>
      <c r="B42" s="37"/>
      <c r="C42" s="37"/>
      <c r="D42" s="28"/>
      <c r="E42" s="37"/>
      <c r="F42" s="25"/>
      <c r="G42" s="27"/>
      <c r="H42" s="25"/>
    </row>
    <row r="43" spans="1:8" ht="13.5">
      <c r="A43" s="42" t="s">
        <v>82</v>
      </c>
      <c r="B43" s="37"/>
      <c r="C43" s="37"/>
      <c r="D43" s="28"/>
      <c r="E43" s="37"/>
      <c r="F43" s="25"/>
      <c r="G43" s="27"/>
      <c r="H43" s="25"/>
    </row>
    <row r="44" spans="1:8" ht="13.5">
      <c r="A44" s="28" t="s">
        <v>56</v>
      </c>
      <c r="B44" s="37"/>
      <c r="C44" s="37"/>
      <c r="D44" s="28"/>
      <c r="E44" s="37"/>
      <c r="F44" s="24"/>
      <c r="G44" s="28"/>
      <c r="H44" s="24"/>
    </row>
    <row r="45" spans="1:8" ht="13.5">
      <c r="A45" s="28" t="s">
        <v>57</v>
      </c>
      <c r="B45" s="37"/>
      <c r="C45" s="37"/>
      <c r="D45" s="28"/>
      <c r="E45" s="37"/>
      <c r="F45" s="25">
        <v>263397</v>
      </c>
      <c r="G45" s="27"/>
      <c r="H45" s="25">
        <v>263397</v>
      </c>
    </row>
    <row r="46" spans="1:8" ht="13.5">
      <c r="A46" s="28" t="s">
        <v>4</v>
      </c>
      <c r="B46" s="37"/>
      <c r="C46" s="37"/>
      <c r="D46" s="28"/>
      <c r="E46" s="37"/>
      <c r="F46" s="24">
        <f>2648258-153399-35492</f>
        <v>2459367</v>
      </c>
      <c r="G46" s="28"/>
      <c r="H46" s="24">
        <f>2873232-153399</f>
        <v>2719833</v>
      </c>
    </row>
    <row r="47" spans="1:8" ht="13.5">
      <c r="A47" s="28" t="s">
        <v>128</v>
      </c>
      <c r="B47" s="37"/>
      <c r="C47" s="37"/>
      <c r="D47" s="28"/>
      <c r="E47" s="37"/>
      <c r="F47" s="38">
        <v>94160</v>
      </c>
      <c r="G47" s="27"/>
      <c r="H47" s="38">
        <v>93086</v>
      </c>
    </row>
    <row r="48" spans="1:8" ht="13.5">
      <c r="A48" s="28"/>
      <c r="B48" s="37"/>
      <c r="C48" s="37"/>
      <c r="D48" s="28"/>
      <c r="E48" s="37"/>
      <c r="F48" s="25"/>
      <c r="G48" s="27"/>
      <c r="H48" s="25"/>
    </row>
    <row r="49" spans="1:8" ht="14.25" thickBot="1">
      <c r="A49" s="28"/>
      <c r="B49" s="28"/>
      <c r="C49" s="28"/>
      <c r="D49" s="28"/>
      <c r="E49" s="37"/>
      <c r="F49" s="59">
        <f>SUM(F39:F47)</f>
        <v>6578289</v>
      </c>
      <c r="G49" s="28"/>
      <c r="H49" s="59">
        <f>SUM(H39:H47)</f>
        <v>6580961</v>
      </c>
    </row>
    <row r="50" spans="1:8" ht="14.25" thickTop="1">
      <c r="A50" s="28"/>
      <c r="B50" s="28"/>
      <c r="C50" s="28"/>
      <c r="D50" s="28"/>
      <c r="E50" s="37"/>
      <c r="F50" s="24"/>
      <c r="G50" s="28"/>
      <c r="H50" s="24"/>
    </row>
    <row r="51" spans="1:5" s="30" customFormat="1" ht="13.5">
      <c r="A51" s="24" t="s">
        <v>85</v>
      </c>
      <c r="B51" s="85"/>
      <c r="C51" s="85"/>
      <c r="D51" s="85"/>
      <c r="E51" s="85"/>
    </row>
    <row r="52" spans="1:8" s="30" customFormat="1" ht="13.5">
      <c r="A52" s="24" t="s">
        <v>106</v>
      </c>
      <c r="B52" s="85"/>
      <c r="C52" s="85"/>
      <c r="D52" s="85"/>
      <c r="E52" s="85"/>
      <c r="F52" s="91">
        <v>109</v>
      </c>
      <c r="G52" s="92"/>
      <c r="H52" s="91">
        <v>87</v>
      </c>
    </row>
    <row r="53" spans="1:8" ht="13.5">
      <c r="A53" s="28"/>
      <c r="B53" s="65"/>
      <c r="C53" s="65"/>
      <c r="D53" s="65"/>
      <c r="E53" s="65"/>
      <c r="F53" s="43"/>
      <c r="G53" s="28"/>
      <c r="H53" s="43"/>
    </row>
    <row r="61" spans="6:8" ht="13.5">
      <c r="F61" s="30">
        <f>+F49-F32</f>
        <v>0</v>
      </c>
      <c r="H61" s="30">
        <f>+H49-H32</f>
        <v>0</v>
      </c>
    </row>
  </sheetData>
  <printOptions/>
  <pageMargins left="0.75" right="0.5" top="1" bottom="0.5" header="0.5" footer="0.25"/>
  <pageSetup fitToHeight="1" fitToWidth="1" horizontalDpi="600" verticalDpi="600" orientation="portrait" paperSize="9" scale="87" r:id="rId2"/>
  <headerFooter alignWithMargins="0">
    <oddHeader>&amp;L&amp;"Courier New,Regular"&amp;12&amp;UMMC Corporation Berhad (30245-H)                              Page 2 of 19 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8"/>
  <sheetViews>
    <sheetView zoomScale="75" zoomScaleNormal="75" workbookViewId="0" topLeftCell="A46">
      <selection activeCell="J63" sqref="J63"/>
    </sheetView>
  </sheetViews>
  <sheetFormatPr defaultColWidth="9.140625" defaultRowHeight="12.75"/>
  <cols>
    <col min="1" max="1" width="30.8515625" style="3" customWidth="1"/>
    <col min="2" max="6" width="12.7109375" style="3" customWidth="1"/>
    <col min="7" max="7" width="0.85546875" style="3" customWidth="1"/>
    <col min="8" max="10" width="12.7109375" style="3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ht="23.25" customHeight="1"/>
    <row r="2" ht="19.5">
      <c r="A2" s="46" t="s">
        <v>115</v>
      </c>
    </row>
    <row r="3" ht="19.5">
      <c r="A3" s="46" t="s">
        <v>110</v>
      </c>
    </row>
    <row r="4" spans="1:9" ht="13.5">
      <c r="A4" s="44"/>
      <c r="H4" s="6"/>
      <c r="I4" s="6"/>
    </row>
    <row r="5" spans="1:9" ht="13.5">
      <c r="A5" s="44"/>
      <c r="H5" s="6"/>
      <c r="I5" s="6"/>
    </row>
    <row r="6" spans="1:9" ht="14.25" thickBot="1">
      <c r="A6" s="44"/>
      <c r="C6" s="99" t="s">
        <v>60</v>
      </c>
      <c r="D6" s="99"/>
      <c r="E6" s="99"/>
      <c r="F6" s="99"/>
      <c r="G6" s="4"/>
      <c r="H6" s="99" t="s">
        <v>54</v>
      </c>
      <c r="I6" s="99"/>
    </row>
    <row r="7" spans="1:9" ht="13.5">
      <c r="A7" s="44"/>
      <c r="C7" s="9"/>
      <c r="D7" s="9"/>
      <c r="E7" s="9"/>
      <c r="F7" s="9"/>
      <c r="G7" s="4"/>
      <c r="H7" s="9"/>
      <c r="I7" s="9"/>
    </row>
    <row r="8" spans="1:9" ht="13.5">
      <c r="A8" s="44"/>
      <c r="C8" s="8"/>
      <c r="D8" s="4" t="s">
        <v>58</v>
      </c>
      <c r="E8" s="8"/>
      <c r="F8" s="8"/>
      <c r="G8" s="8"/>
      <c r="H8" s="8"/>
      <c r="I8" s="8"/>
    </row>
    <row r="9" spans="1:10" ht="13.5">
      <c r="A9" s="44"/>
      <c r="B9" s="4" t="s">
        <v>46</v>
      </c>
      <c r="C9" s="4" t="s">
        <v>46</v>
      </c>
      <c r="D9" s="9" t="s">
        <v>59</v>
      </c>
      <c r="E9" s="4" t="s">
        <v>48</v>
      </c>
      <c r="F9" s="4" t="s">
        <v>79</v>
      </c>
      <c r="G9" s="4"/>
      <c r="H9" s="4" t="s">
        <v>63</v>
      </c>
      <c r="I9" s="4" t="s">
        <v>49</v>
      </c>
      <c r="J9" s="4"/>
    </row>
    <row r="10" spans="1:10" ht="13.5">
      <c r="A10" s="44"/>
      <c r="B10" s="4" t="s">
        <v>45</v>
      </c>
      <c r="C10" s="4" t="s">
        <v>47</v>
      </c>
      <c r="D10" s="4" t="s">
        <v>64</v>
      </c>
      <c r="E10" s="4" t="s">
        <v>64</v>
      </c>
      <c r="F10" s="4" t="s">
        <v>53</v>
      </c>
      <c r="G10" s="4"/>
      <c r="H10" s="4" t="s">
        <v>53</v>
      </c>
      <c r="I10" s="4" t="s">
        <v>50</v>
      </c>
      <c r="J10" s="4" t="s">
        <v>51</v>
      </c>
    </row>
    <row r="11" spans="1:10" ht="13.5">
      <c r="A11" s="44"/>
      <c r="B11" s="4" t="s">
        <v>7</v>
      </c>
      <c r="C11" s="4" t="s">
        <v>7</v>
      </c>
      <c r="D11" s="4" t="s">
        <v>7</v>
      </c>
      <c r="E11" s="4" t="s">
        <v>7</v>
      </c>
      <c r="F11" s="4" t="s">
        <v>7</v>
      </c>
      <c r="G11" s="4"/>
      <c r="H11" s="4" t="s">
        <v>7</v>
      </c>
      <c r="I11" s="4" t="s">
        <v>7</v>
      </c>
      <c r="J11" s="4" t="s">
        <v>7</v>
      </c>
    </row>
    <row r="12" ht="13.5">
      <c r="A12" s="44"/>
    </row>
    <row r="13" spans="1:10" ht="13.5">
      <c r="A13" s="44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3.5">
      <c r="A14" s="44" t="s">
        <v>117</v>
      </c>
      <c r="B14" s="17">
        <v>112661</v>
      </c>
      <c r="C14" s="17">
        <v>1324298</v>
      </c>
      <c r="D14" s="17">
        <v>-57722</v>
      </c>
      <c r="E14" s="17">
        <v>28120</v>
      </c>
      <c r="F14" s="17">
        <v>311982</v>
      </c>
      <c r="G14" s="17"/>
      <c r="H14" s="17">
        <v>923234</v>
      </c>
      <c r="I14" s="17">
        <v>693138</v>
      </c>
      <c r="J14" s="16">
        <f>SUM(B14:I14)</f>
        <v>3335711</v>
      </c>
    </row>
    <row r="15" spans="1:12" ht="13.5">
      <c r="A15" s="44"/>
      <c r="B15" s="17"/>
      <c r="C15" s="17"/>
      <c r="D15" s="17"/>
      <c r="E15" s="17"/>
      <c r="F15" s="17"/>
      <c r="G15" s="17"/>
      <c r="H15" s="17"/>
      <c r="I15" s="17"/>
      <c r="J15" s="17"/>
      <c r="L15" s="68"/>
    </row>
    <row r="16" spans="1:10" ht="13.5">
      <c r="A16" s="44" t="s">
        <v>65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.5">
      <c r="A17" s="44" t="s">
        <v>95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/>
      <c r="H17" s="16">
        <v>0</v>
      </c>
      <c r="I17" s="18">
        <f>'Income statement '!F39</f>
        <v>238042</v>
      </c>
      <c r="J17" s="16">
        <f>SUM(B17:I17)</f>
        <v>238042</v>
      </c>
    </row>
    <row r="18" spans="1:10" ht="13.5">
      <c r="A18" s="44"/>
      <c r="B18" s="16"/>
      <c r="C18" s="16"/>
      <c r="D18" s="16"/>
      <c r="E18" s="16"/>
      <c r="F18" s="16"/>
      <c r="G18" s="17"/>
      <c r="H18" s="16"/>
      <c r="I18" s="18"/>
      <c r="J18" s="16"/>
    </row>
    <row r="19" spans="1:10" ht="13.5">
      <c r="A19" s="44" t="s">
        <v>136</v>
      </c>
      <c r="B19" s="16"/>
      <c r="C19" s="16"/>
      <c r="D19" s="16"/>
      <c r="E19" s="16"/>
      <c r="F19" s="16"/>
      <c r="G19" s="17"/>
      <c r="H19" s="16"/>
      <c r="I19" s="18"/>
      <c r="J19" s="16"/>
    </row>
    <row r="20" spans="1:10" ht="13.5">
      <c r="A20" s="44" t="s">
        <v>130</v>
      </c>
      <c r="B20" s="16">
        <v>0</v>
      </c>
      <c r="C20" s="16">
        <v>0</v>
      </c>
      <c r="D20" s="16">
        <v>0</v>
      </c>
      <c r="E20" s="16">
        <v>0</v>
      </c>
      <c r="F20" s="16">
        <v>-293</v>
      </c>
      <c r="G20" s="17"/>
      <c r="H20" s="16">
        <v>0</v>
      </c>
      <c r="I20" s="18">
        <v>0</v>
      </c>
      <c r="J20" s="16">
        <f>SUM(B20:I20)</f>
        <v>-293</v>
      </c>
    </row>
    <row r="21" spans="1:10" ht="13.5">
      <c r="A21" s="44"/>
      <c r="B21" s="16"/>
      <c r="C21" s="16"/>
      <c r="D21" s="16"/>
      <c r="E21" s="16"/>
      <c r="F21" s="16"/>
      <c r="G21" s="17"/>
      <c r="H21" s="16"/>
      <c r="I21" s="18"/>
      <c r="J21" s="16"/>
    </row>
    <row r="22" spans="1:10" ht="13.5">
      <c r="A22" s="44" t="s">
        <v>52</v>
      </c>
      <c r="B22" s="16"/>
      <c r="C22" s="16"/>
      <c r="D22" s="17"/>
      <c r="E22" s="17"/>
      <c r="F22" s="18"/>
      <c r="G22" s="18"/>
      <c r="H22" s="18"/>
      <c r="I22" s="17"/>
      <c r="J22" s="16"/>
    </row>
    <row r="23" spans="1:12" ht="13.5">
      <c r="A23" s="44" t="s">
        <v>62</v>
      </c>
      <c r="B23" s="7">
        <v>0</v>
      </c>
      <c r="C23" s="7">
        <v>0</v>
      </c>
      <c r="D23" s="7">
        <v>-68</v>
      </c>
      <c r="E23" s="7">
        <v>0</v>
      </c>
      <c r="F23" s="94">
        <v>0</v>
      </c>
      <c r="G23" s="94"/>
      <c r="H23" s="94">
        <v>0</v>
      </c>
      <c r="I23" s="7">
        <v>0</v>
      </c>
      <c r="J23" s="7">
        <f>SUM(B23:I23)</f>
        <v>-68</v>
      </c>
      <c r="L23" s="25"/>
    </row>
    <row r="24" spans="1:10" ht="13.5">
      <c r="A24" s="45"/>
      <c r="B24" s="16"/>
      <c r="C24" s="16"/>
      <c r="D24" s="16"/>
      <c r="E24" s="16"/>
      <c r="F24" s="93"/>
      <c r="G24" s="93"/>
      <c r="H24" s="93"/>
      <c r="I24" s="16"/>
      <c r="J24" s="16"/>
    </row>
    <row r="25" spans="1:12" ht="14.25" thickBot="1">
      <c r="A25" s="69" t="s">
        <v>119</v>
      </c>
      <c r="B25" s="70">
        <f>SUM(B14:B23)</f>
        <v>112661</v>
      </c>
      <c r="C25" s="70">
        <f aca="true" t="shared" si="0" ref="C25:I25">SUM(C14:C23)</f>
        <v>1324298</v>
      </c>
      <c r="D25" s="70">
        <f t="shared" si="0"/>
        <v>-57790</v>
      </c>
      <c r="E25" s="70">
        <f t="shared" si="0"/>
        <v>28120</v>
      </c>
      <c r="F25" s="70">
        <f t="shared" si="0"/>
        <v>311689</v>
      </c>
      <c r="G25" s="70">
        <f t="shared" si="0"/>
        <v>0</v>
      </c>
      <c r="H25" s="70">
        <f t="shared" si="0"/>
        <v>923234</v>
      </c>
      <c r="I25" s="70">
        <f t="shared" si="0"/>
        <v>931180</v>
      </c>
      <c r="J25" s="70">
        <f>SUM(J14:J23)</f>
        <v>3573392</v>
      </c>
      <c r="L25" s="68"/>
    </row>
    <row r="26" spans="1:8" ht="14.25" thickTop="1">
      <c r="A26" s="69"/>
      <c r="B26" s="71"/>
      <c r="C26" s="71"/>
      <c r="D26" s="71"/>
      <c r="E26" s="71"/>
      <c r="F26" s="95"/>
      <c r="G26" s="71"/>
      <c r="H26" s="18"/>
    </row>
    <row r="27" spans="1:12" ht="13.5">
      <c r="A27" s="44"/>
      <c r="B27" s="17"/>
      <c r="C27" s="17"/>
      <c r="D27" s="17"/>
      <c r="E27" s="17"/>
      <c r="F27" s="18"/>
      <c r="G27" s="18"/>
      <c r="H27" s="18"/>
      <c r="I27" s="17"/>
      <c r="J27" s="18"/>
      <c r="K27" s="17"/>
      <c r="L27" s="25"/>
    </row>
    <row r="28" spans="1:12" ht="13.5">
      <c r="A28" s="44"/>
      <c r="C28" s="68"/>
      <c r="F28" s="95"/>
      <c r="G28" s="71"/>
      <c r="H28" s="95"/>
      <c r="I28" s="68"/>
      <c r="J28" s="5"/>
      <c r="L28" s="68"/>
    </row>
    <row r="29" spans="1:10" ht="13.5">
      <c r="A29" s="44" t="s">
        <v>131</v>
      </c>
      <c r="B29" s="17">
        <v>112661</v>
      </c>
      <c r="C29" s="17">
        <v>1324298</v>
      </c>
      <c r="D29" s="17">
        <v>-51493</v>
      </c>
      <c r="E29" s="17">
        <v>28120</v>
      </c>
      <c r="F29" s="17">
        <v>311101</v>
      </c>
      <c r="G29" s="17"/>
      <c r="H29" s="17">
        <v>923234</v>
      </c>
      <c r="I29" s="17">
        <v>455962</v>
      </c>
      <c r="J29" s="16">
        <f>SUM(B29:I29)</f>
        <v>3103883</v>
      </c>
    </row>
    <row r="30" spans="1:10" ht="13.5">
      <c r="A30" s="44"/>
      <c r="B30" s="17"/>
      <c r="C30" s="17"/>
      <c r="D30" s="17"/>
      <c r="E30" s="17"/>
      <c r="F30" s="17"/>
      <c r="G30" s="17"/>
      <c r="I30" s="17"/>
      <c r="J30" s="17"/>
    </row>
    <row r="31" spans="1:10" ht="13.5">
      <c r="A31" s="44" t="s">
        <v>65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3.5">
      <c r="A32" s="44" t="s">
        <v>95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/>
      <c r="H32" s="18">
        <v>0</v>
      </c>
      <c r="I32" s="18">
        <v>136279</v>
      </c>
      <c r="J32" s="16">
        <f>SUM(B32:I32)</f>
        <v>136279</v>
      </c>
    </row>
    <row r="33" spans="1:10" ht="13.5">
      <c r="A33" s="44"/>
      <c r="B33" s="16"/>
      <c r="C33" s="16"/>
      <c r="D33" s="16"/>
      <c r="E33" s="16"/>
      <c r="F33" s="16"/>
      <c r="G33" s="17"/>
      <c r="H33" s="18"/>
      <c r="I33" s="16"/>
      <c r="J33" s="16"/>
    </row>
    <row r="34" spans="1:10" ht="13.5">
      <c r="A34" s="44" t="s">
        <v>52</v>
      </c>
      <c r="B34" s="16"/>
      <c r="C34" s="16"/>
      <c r="D34" s="17"/>
      <c r="E34" s="17"/>
      <c r="F34" s="17"/>
      <c r="G34" s="17"/>
      <c r="H34" s="17"/>
      <c r="I34" s="17"/>
      <c r="J34" s="16"/>
    </row>
    <row r="35" spans="1:10" ht="13.5">
      <c r="A35" s="44" t="s">
        <v>62</v>
      </c>
      <c r="B35" s="7">
        <v>0</v>
      </c>
      <c r="C35" s="7">
        <v>0</v>
      </c>
      <c r="D35" s="7">
        <v>-349</v>
      </c>
      <c r="E35" s="7">
        <v>0</v>
      </c>
      <c r="F35" s="7">
        <v>0</v>
      </c>
      <c r="G35" s="7"/>
      <c r="H35" s="7">
        <v>0</v>
      </c>
      <c r="I35" s="7">
        <v>0</v>
      </c>
      <c r="J35" s="7">
        <f>SUM(B35:I35)</f>
        <v>-349</v>
      </c>
    </row>
    <row r="36" spans="1:10" ht="13.5">
      <c r="A36" s="45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4.25" thickBot="1">
      <c r="A37" s="69" t="s">
        <v>132</v>
      </c>
      <c r="B37" s="70">
        <f>SUM(B29:B35)</f>
        <v>112661</v>
      </c>
      <c r="C37" s="70">
        <f>SUM(C29:C35)</f>
        <v>1324298</v>
      </c>
      <c r="D37" s="70">
        <f>SUM(D29:D35)</f>
        <v>-51842</v>
      </c>
      <c r="E37" s="70">
        <f>SUM(E29:E35)</f>
        <v>28120</v>
      </c>
      <c r="F37" s="70">
        <f>SUM(F29:F35)</f>
        <v>311101</v>
      </c>
      <c r="G37" s="98"/>
      <c r="H37" s="70">
        <f>SUM(H29:H35)</f>
        <v>923234</v>
      </c>
      <c r="I37" s="70">
        <f>SUM(I29:I35)</f>
        <v>592241</v>
      </c>
      <c r="J37" s="70">
        <f>SUM(J29:J35)</f>
        <v>3239813</v>
      </c>
    </row>
    <row r="38" spans="1:5" ht="14.25" thickTop="1">
      <c r="A38" s="69"/>
      <c r="B38" s="71"/>
      <c r="C38" s="71"/>
      <c r="D38" s="71"/>
      <c r="E38" s="71"/>
    </row>
    <row r="41" ht="13.5">
      <c r="A41" s="44" t="s">
        <v>129</v>
      </c>
    </row>
    <row r="42" ht="13.5">
      <c r="A42" s="44" t="s">
        <v>80</v>
      </c>
    </row>
    <row r="43" ht="13.5">
      <c r="A43" s="3" t="s">
        <v>81</v>
      </c>
    </row>
    <row r="87" ht="13.5">
      <c r="A87" s="88" t="s">
        <v>103</v>
      </c>
    </row>
    <row r="88" ht="13.5">
      <c r="A88" s="88"/>
    </row>
  </sheetData>
  <mergeCells count="2">
    <mergeCell ref="C6:F6"/>
    <mergeCell ref="H6:I6"/>
  </mergeCells>
  <printOptions/>
  <pageMargins left="0.75" right="0.25" top="1" bottom="0.5" header="0.5" footer="0.25"/>
  <pageSetup horizontalDpi="600" verticalDpi="600" orientation="portrait" paperSize="9" scale="70" r:id="rId2"/>
  <headerFooter alignWithMargins="0">
    <oddHeader xml:space="preserve">&amp;L&amp;"Courier New,Regular"&amp;12&amp;UMMC Corporation Berhad (30245-H)                                                    Page 3 of 19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43">
      <selection activeCell="D71" sqref="D71"/>
    </sheetView>
  </sheetViews>
  <sheetFormatPr defaultColWidth="9.140625" defaultRowHeight="12.75"/>
  <cols>
    <col min="1" max="1" width="4.00390625" style="20" customWidth="1"/>
    <col min="2" max="2" width="2.57421875" style="20" customWidth="1"/>
    <col min="3" max="3" width="71.57421875" style="12" customWidth="1"/>
    <col min="4" max="4" width="13.28125" style="74" customWidth="1"/>
    <col min="5" max="5" width="3.00390625" style="12" customWidth="1"/>
    <col min="6" max="6" width="13.28125" style="74" customWidth="1"/>
    <col min="7" max="16384" width="9.140625" style="12" customWidth="1"/>
  </cols>
  <sheetData>
    <row r="1" spans="1:6" s="47" customFormat="1" ht="19.5">
      <c r="A1" s="19" t="s">
        <v>94</v>
      </c>
      <c r="B1" s="50"/>
      <c r="D1" s="72"/>
      <c r="F1" s="72"/>
    </row>
    <row r="2" spans="1:6" s="47" customFormat="1" ht="19.5">
      <c r="A2" s="19" t="s">
        <v>110</v>
      </c>
      <c r="B2" s="50"/>
      <c r="D2" s="72"/>
      <c r="F2" s="72"/>
    </row>
    <row r="3" spans="1:6" s="47" customFormat="1" ht="13.5" customHeight="1">
      <c r="A3" s="19"/>
      <c r="B3" s="50"/>
      <c r="D3" s="72"/>
      <c r="F3" s="72"/>
    </row>
    <row r="4" spans="1:6" s="47" customFormat="1" ht="13.5">
      <c r="A4" s="50"/>
      <c r="B4" s="50"/>
      <c r="D4" s="63" t="s">
        <v>124</v>
      </c>
      <c r="F4" s="63" t="s">
        <v>125</v>
      </c>
    </row>
    <row r="5" spans="1:6" s="47" customFormat="1" ht="13.5">
      <c r="A5" s="50"/>
      <c r="B5" s="50"/>
      <c r="D5" s="63" t="s">
        <v>67</v>
      </c>
      <c r="F5" s="63" t="s">
        <v>67</v>
      </c>
    </row>
    <row r="6" spans="1:6" ht="13.5">
      <c r="A6" s="50"/>
      <c r="D6" s="73" t="s">
        <v>111</v>
      </c>
      <c r="F6" s="73" t="s">
        <v>134</v>
      </c>
    </row>
    <row r="7" spans="1:6" ht="13.5">
      <c r="A7" s="21"/>
      <c r="B7" s="21"/>
      <c r="C7" s="13"/>
      <c r="D7" s="63" t="s">
        <v>7</v>
      </c>
      <c r="F7" s="63" t="s">
        <v>7</v>
      </c>
    </row>
    <row r="8" spans="1:6" ht="13.5">
      <c r="A8" s="21"/>
      <c r="B8" s="21"/>
      <c r="C8" s="13"/>
      <c r="D8" s="63" t="s">
        <v>89</v>
      </c>
      <c r="F8" s="63" t="s">
        <v>89</v>
      </c>
    </row>
    <row r="9" spans="1:3" ht="13.5">
      <c r="A9" s="89" t="s">
        <v>69</v>
      </c>
      <c r="B9" s="21"/>
      <c r="C9" s="13"/>
    </row>
    <row r="10" spans="1:6" ht="13.5">
      <c r="A10" s="20" t="s">
        <v>17</v>
      </c>
      <c r="D10" s="24">
        <v>285895</v>
      </c>
      <c r="F10" s="24">
        <v>165613</v>
      </c>
    </row>
    <row r="11" spans="1:6" ht="13.5">
      <c r="A11" s="20" t="s">
        <v>40</v>
      </c>
      <c r="D11" s="24"/>
      <c r="F11" s="24"/>
    </row>
    <row r="12" spans="2:6" ht="13.5">
      <c r="B12" s="20" t="s">
        <v>18</v>
      </c>
      <c r="D12" s="25">
        <f>-56+37471+3+244-49-193725+9061</f>
        <v>-147051</v>
      </c>
      <c r="F12" s="25">
        <v>-82451</v>
      </c>
    </row>
    <row r="13" spans="2:6" ht="13.5">
      <c r="B13" s="20" t="s">
        <v>35</v>
      </c>
      <c r="D13" s="25">
        <v>39911</v>
      </c>
      <c r="F13" s="25">
        <v>40936</v>
      </c>
    </row>
    <row r="14" spans="2:6" ht="13.5">
      <c r="B14" s="20" t="s">
        <v>36</v>
      </c>
      <c r="D14" s="25">
        <v>-2141</v>
      </c>
      <c r="F14" s="25">
        <v>-1861</v>
      </c>
    </row>
    <row r="15" spans="2:6" ht="13.5">
      <c r="B15" s="20" t="s">
        <v>101</v>
      </c>
      <c r="D15" s="38">
        <f>-62019-660</f>
        <v>-62679</v>
      </c>
      <c r="F15" s="38">
        <v>-47449</v>
      </c>
    </row>
    <row r="16" spans="4:6" ht="13.5">
      <c r="D16" s="25"/>
      <c r="F16" s="25"/>
    </row>
    <row r="17" spans="1:6" ht="13.5">
      <c r="A17" s="20" t="s">
        <v>41</v>
      </c>
      <c r="D17" s="24">
        <f>SUM(D10:D15)</f>
        <v>113935</v>
      </c>
      <c r="F17" s="24">
        <f>SUM(F10:F15)</f>
        <v>74788</v>
      </c>
    </row>
    <row r="18" ht="13.5">
      <c r="A18" s="20" t="s">
        <v>42</v>
      </c>
    </row>
    <row r="19" spans="2:6" ht="13.5">
      <c r="B19" s="20" t="s">
        <v>19</v>
      </c>
      <c r="D19" s="24">
        <f>1889-48500</f>
        <v>-46611</v>
      </c>
      <c r="F19" s="24">
        <f>-186749-8</f>
        <v>-186757</v>
      </c>
    </row>
    <row r="20" spans="2:6" ht="13.5">
      <c r="B20" s="20" t="s">
        <v>93</v>
      </c>
      <c r="D20" s="38">
        <f>12736-93163</f>
        <v>-80427</v>
      </c>
      <c r="F20" s="38">
        <v>-786</v>
      </c>
    </row>
    <row r="21" spans="4:6" ht="13.5">
      <c r="D21" s="25"/>
      <c r="F21" s="25"/>
    </row>
    <row r="22" spans="1:6" ht="13.5">
      <c r="A22" s="20" t="s">
        <v>77</v>
      </c>
      <c r="D22" s="24">
        <f>SUM(D17:D20)</f>
        <v>-13103</v>
      </c>
      <c r="F22" s="24">
        <f>SUM(F17:F20)</f>
        <v>-112755</v>
      </c>
    </row>
    <row r="23" spans="1:6" ht="13.5">
      <c r="A23" s="20" t="s">
        <v>20</v>
      </c>
      <c r="D23" s="38">
        <f>-1149</f>
        <v>-1149</v>
      </c>
      <c r="F23" s="38">
        <v>-6422</v>
      </c>
    </row>
    <row r="24" spans="4:6" ht="13.5">
      <c r="D24" s="24"/>
      <c r="F24" s="24"/>
    </row>
    <row r="25" spans="1:6" ht="13.5">
      <c r="A25" s="50" t="s">
        <v>70</v>
      </c>
      <c r="D25" s="75">
        <f>SUM(D22:D23)</f>
        <v>-14252</v>
      </c>
      <c r="F25" s="75">
        <f>SUM(F22:F23)</f>
        <v>-119177</v>
      </c>
    </row>
    <row r="26" spans="4:6" ht="13.5">
      <c r="D26" s="24"/>
      <c r="F26" s="24"/>
    </row>
    <row r="27" spans="1:6" ht="13.5">
      <c r="A27" s="50" t="s">
        <v>71</v>
      </c>
      <c r="D27" s="24"/>
      <c r="F27" s="24"/>
    </row>
    <row r="28" spans="1:6" ht="13.5">
      <c r="A28" s="20" t="s">
        <v>39</v>
      </c>
      <c r="D28" s="24">
        <v>-80714</v>
      </c>
      <c r="F28" s="24">
        <v>-47850</v>
      </c>
    </row>
    <row r="29" spans="1:6" ht="13.5">
      <c r="A29" s="20" t="s">
        <v>38</v>
      </c>
      <c r="D29" s="24">
        <v>329</v>
      </c>
      <c r="F29" s="24">
        <v>781</v>
      </c>
    </row>
    <row r="30" spans="1:6" ht="13.5">
      <c r="A30" s="20" t="s">
        <v>88</v>
      </c>
      <c r="D30" s="24">
        <v>320858</v>
      </c>
      <c r="F30" s="24">
        <v>174443</v>
      </c>
    </row>
    <row r="31" spans="1:6" ht="13.5">
      <c r="A31" s="20" t="s">
        <v>22</v>
      </c>
      <c r="D31" s="24">
        <v>2141</v>
      </c>
      <c r="F31" s="24">
        <v>1861</v>
      </c>
    </row>
    <row r="32" spans="1:6" ht="13.5">
      <c r="A32" s="20" t="s">
        <v>37</v>
      </c>
      <c r="D32" s="25">
        <v>25419</v>
      </c>
      <c r="F32" s="25">
        <v>35615</v>
      </c>
    </row>
    <row r="33" spans="1:6" ht="13.5">
      <c r="A33" s="20" t="s">
        <v>135</v>
      </c>
      <c r="D33" s="38">
        <v>0</v>
      </c>
      <c r="F33" s="38">
        <v>-2</v>
      </c>
    </row>
    <row r="34" spans="4:6" ht="13.5">
      <c r="D34" s="25"/>
      <c r="F34" s="25"/>
    </row>
    <row r="35" spans="1:6" ht="13.5">
      <c r="A35" s="50" t="s">
        <v>96</v>
      </c>
      <c r="D35" s="75">
        <f>SUM(D28:D34)</f>
        <v>268033</v>
      </c>
      <c r="F35" s="75">
        <f>SUM(F28:F33)</f>
        <v>164848</v>
      </c>
    </row>
    <row r="36" spans="1:6" ht="13.5">
      <c r="A36" s="50"/>
      <c r="B36" s="50"/>
      <c r="D36" s="24"/>
      <c r="F36" s="24"/>
    </row>
    <row r="37" spans="1:6" ht="13.5">
      <c r="A37" s="50" t="s">
        <v>72</v>
      </c>
      <c r="D37" s="24"/>
      <c r="F37" s="24"/>
    </row>
    <row r="38" spans="1:6" ht="13.5">
      <c r="A38" s="20" t="s">
        <v>73</v>
      </c>
      <c r="D38" s="24">
        <v>25546</v>
      </c>
      <c r="F38" s="24">
        <v>23399</v>
      </c>
    </row>
    <row r="39" spans="1:6" ht="13.5">
      <c r="A39" s="20" t="s">
        <v>102</v>
      </c>
      <c r="D39" s="24">
        <v>-269534</v>
      </c>
      <c r="F39" s="25">
        <v>0</v>
      </c>
    </row>
    <row r="40" spans="1:6" ht="13.5">
      <c r="A40" s="20" t="s">
        <v>21</v>
      </c>
      <c r="D40" s="38">
        <f>-D13</f>
        <v>-39911</v>
      </c>
      <c r="F40" s="38">
        <v>-40936</v>
      </c>
    </row>
    <row r="41" spans="4:6" ht="13.5">
      <c r="D41" s="24"/>
      <c r="F41" s="24"/>
    </row>
    <row r="42" spans="1:6" ht="13.5">
      <c r="A42" s="50" t="s">
        <v>97</v>
      </c>
      <c r="D42" s="75">
        <f>SUM(D38:D41)</f>
        <v>-283899</v>
      </c>
      <c r="F42" s="75">
        <f>SUM(F38:F41)</f>
        <v>-17537</v>
      </c>
    </row>
    <row r="43" spans="1:6" ht="13.5">
      <c r="A43" s="50"/>
      <c r="B43" s="50"/>
      <c r="D43" s="24"/>
      <c r="F43" s="24"/>
    </row>
    <row r="44" spans="1:6" ht="13.5">
      <c r="A44" s="20" t="s">
        <v>98</v>
      </c>
      <c r="D44" s="24">
        <f>D25+D35+D42</f>
        <v>-30118</v>
      </c>
      <c r="F44" s="24">
        <f>F25+F35+F42</f>
        <v>28134</v>
      </c>
    </row>
    <row r="45" spans="1:6" ht="13.5">
      <c r="A45" s="20" t="s">
        <v>74</v>
      </c>
      <c r="D45" s="24">
        <v>-68</v>
      </c>
      <c r="F45" s="24">
        <v>-349</v>
      </c>
    </row>
    <row r="46" spans="1:6" ht="13.5">
      <c r="A46" s="20" t="s">
        <v>75</v>
      </c>
      <c r="D46" s="38">
        <v>358313</v>
      </c>
      <c r="F46" s="38">
        <v>249484</v>
      </c>
    </row>
    <row r="47" spans="4:6" ht="13.5">
      <c r="D47" s="25"/>
      <c r="F47" s="25"/>
    </row>
    <row r="48" spans="1:6" ht="14.25" thickBot="1">
      <c r="A48" s="50" t="s">
        <v>76</v>
      </c>
      <c r="D48" s="76">
        <f>SUM(D44:D46)</f>
        <v>328127</v>
      </c>
      <c r="F48" s="76">
        <f>SUM(F44:F46)</f>
        <v>277269</v>
      </c>
    </row>
    <row r="49" spans="1:6" ht="14.25" thickTop="1">
      <c r="A49" s="89"/>
      <c r="B49" s="89"/>
      <c r="C49" s="49"/>
      <c r="D49" s="24"/>
      <c r="F49" s="24"/>
    </row>
    <row r="50" spans="1:6" ht="13.5">
      <c r="A50" s="89" t="s">
        <v>43</v>
      </c>
      <c r="B50" s="89"/>
      <c r="C50" s="49"/>
      <c r="D50" s="24"/>
      <c r="F50" s="24"/>
    </row>
    <row r="51" spans="1:6" ht="13.5">
      <c r="A51" s="89"/>
      <c r="B51" s="21" t="s">
        <v>44</v>
      </c>
      <c r="C51" s="49"/>
      <c r="D51" s="24">
        <f>549622-124201</f>
        <v>425421</v>
      </c>
      <c r="F51" s="24">
        <v>280359</v>
      </c>
    </row>
    <row r="52" spans="1:6" ht="13.5">
      <c r="A52" s="89"/>
      <c r="B52" s="21" t="s">
        <v>99</v>
      </c>
      <c r="C52" s="49"/>
      <c r="D52" s="24">
        <f>-97272</f>
        <v>-97272</v>
      </c>
      <c r="F52" s="24">
        <v>-239</v>
      </c>
    </row>
    <row r="53" spans="1:6" ht="13.5">
      <c r="A53" s="89"/>
      <c r="B53" s="21" t="s">
        <v>100</v>
      </c>
      <c r="C53" s="49"/>
      <c r="D53" s="25">
        <v>-22</v>
      </c>
      <c r="F53" s="24">
        <v>-24</v>
      </c>
    </row>
    <row r="54" spans="1:6" ht="12.75" customHeight="1">
      <c r="A54" s="89"/>
      <c r="B54" s="21" t="s">
        <v>133</v>
      </c>
      <c r="C54" s="49"/>
      <c r="D54" s="38">
        <v>0</v>
      </c>
      <c r="F54" s="38">
        <v>-2827</v>
      </c>
    </row>
    <row r="55" spans="1:6" ht="13.5">
      <c r="A55" s="89"/>
      <c r="B55" s="21"/>
      <c r="C55" s="49"/>
      <c r="D55" s="25"/>
      <c r="E55" s="64"/>
      <c r="F55" s="25"/>
    </row>
    <row r="56" spans="1:6" ht="14.25" thickBot="1">
      <c r="A56" s="89"/>
      <c r="B56" s="21"/>
      <c r="C56" s="49"/>
      <c r="D56" s="76">
        <f>SUM(D51:D54)</f>
        <v>328127</v>
      </c>
      <c r="F56" s="76">
        <f>SUM(F51:F54)</f>
        <v>277269</v>
      </c>
    </row>
    <row r="57" spans="1:6" ht="14.25" thickTop="1">
      <c r="A57" s="89"/>
      <c r="B57" s="21"/>
      <c r="C57" s="49"/>
      <c r="D57" s="77"/>
      <c r="E57" s="64"/>
      <c r="F57" s="77"/>
    </row>
    <row r="58" spans="1:6" ht="13.5">
      <c r="A58" s="89"/>
      <c r="B58" s="21"/>
      <c r="C58" s="49"/>
      <c r="F58" s="77"/>
    </row>
    <row r="59" spans="1:6" ht="13.5">
      <c r="A59" s="89"/>
      <c r="B59" s="21"/>
      <c r="C59" s="49"/>
      <c r="D59" s="77"/>
      <c r="F59" s="77"/>
    </row>
    <row r="60" spans="1:6" ht="13.5">
      <c r="A60" s="90" t="s">
        <v>103</v>
      </c>
      <c r="B60" s="21"/>
      <c r="C60" s="49"/>
      <c r="D60" s="77"/>
      <c r="F60" s="77"/>
    </row>
    <row r="61" spans="1:6" ht="13.5">
      <c r="A61" s="90"/>
      <c r="B61" s="21"/>
      <c r="C61" s="49"/>
      <c r="D61" s="77"/>
      <c r="F61" s="77"/>
    </row>
    <row r="77" ht="13.5">
      <c r="D77" s="77"/>
    </row>
  </sheetData>
  <printOptions/>
  <pageMargins left="0.75" right="0.5" top="1" bottom="0.5" header="0.5" footer="0.25"/>
  <pageSetup fitToHeight="1" fitToWidth="1" horizontalDpi="600" verticalDpi="600" orientation="portrait" paperSize="9" scale="84" r:id="rId2"/>
  <headerFooter alignWithMargins="0">
    <oddHeader>&amp;L&amp;"Courier New,Regular"&amp;12&amp;UMMC Corporation Berhad (30245-H)                                  Page 4 of 19 
(Formerly known as Malaysia Mining Corporation Berhad)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zahir</cp:lastModifiedBy>
  <cp:lastPrinted>2005-05-26T09:51:40Z</cp:lastPrinted>
  <dcterms:created xsi:type="dcterms:W3CDTF">2001-05-23T03:51:52Z</dcterms:created>
  <dcterms:modified xsi:type="dcterms:W3CDTF">2005-05-26T09:54:54Z</dcterms:modified>
  <cp:category/>
  <cp:version/>
  <cp:contentType/>
  <cp:contentStatus/>
</cp:coreProperties>
</file>